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Bet log" sheetId="2" state="visible" r:id="rId2"/>
    <sheet xmlns:r="http://schemas.openxmlformats.org/officeDocument/2006/relationships" name="Summary" sheetId="3" state="visible" r:id="rId3"/>
    <sheet xmlns:r="http://schemas.openxmlformats.org/officeDocument/2006/relationships" name="Parlay builder" sheetId="4" state="visible" r:id="rId4"/>
    <sheet xmlns:r="http://schemas.openxmlformats.org/officeDocument/2006/relationships" name="Odds converter" sheetId="5" state="visible" r:id="rId5"/>
  </sheets>
  <definedNames>
    <definedName name="_xlnm._FilterDatabase" localSheetId="1" hidden="1">'Bet log'!$A$4:$M$254</definedName>
    <definedName name="_xlnm.Print_Titles" localSheetId="1">'Bet log'!$4:$4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dd-mmm-yy"/>
    <numFmt numFmtId="165" formatCode="+0;-0"/>
    <numFmt numFmtId="166" formatCode="$#,##0.00;[Red]-$#,##0.00"/>
    <numFmt numFmtId="167" formatCode="0.0%"/>
    <numFmt numFmtId="168" formatCode="mmm yyyy"/>
    <numFmt numFmtId="169" formatCode="0.000"/>
  </numFmts>
  <fonts count="12">
    <font>
      <name val="Calibri"/>
      <family val="2"/>
      <color theme="1"/>
      <sz val="11"/>
      <scheme val="minor"/>
    </font>
    <font>
      <name val="Arial Black"/>
      <i val="1"/>
      <color rgb="00FFFFFF"/>
      <sz val="20"/>
    </font>
    <font>
      <name val="Arial"/>
      <color rgb="00C9D3E6"/>
      <sz val="10"/>
    </font>
    <font>
      <name val="Arial"/>
      <b val="1"/>
      <i val="1"/>
      <color rgb="002563EB"/>
      <sz val="13"/>
    </font>
    <font>
      <name val="Arial Black"/>
      <color rgb="002563EB"/>
      <sz val="14"/>
    </font>
    <font>
      <name val="Arial"/>
      <b val="1"/>
      <sz val="10"/>
    </font>
    <font>
      <name val="Arial"/>
      <sz val="10"/>
    </font>
    <font>
      <name val="Arial"/>
      <color rgb="002563EB"/>
      <sz val="10"/>
      <u val="single"/>
    </font>
    <font>
      <name val="Arial"/>
      <color rgb="005B6577"/>
      <sz val="9"/>
    </font>
    <font>
      <name val="Arial"/>
      <b val="1"/>
      <color rgb="00FFFFFF"/>
      <sz val="10"/>
    </font>
    <font>
      <name val="Consolas"/>
      <b val="1"/>
      <color rgb="000B7D4F"/>
      <sz val="10"/>
    </font>
    <font>
      <name val="Consolas"/>
      <sz val="10"/>
    </font>
  </fonts>
  <fills count="6">
    <fill>
      <patternFill/>
    </fill>
    <fill>
      <patternFill patternType="gray125"/>
    </fill>
    <fill>
      <patternFill patternType="solid">
        <fgColor rgb="0005070B"/>
      </patternFill>
    </fill>
    <fill>
      <patternFill patternType="solid">
        <fgColor rgb="002563EB"/>
      </patternFill>
    </fill>
    <fill>
      <patternFill patternType="solid">
        <fgColor rgb="00FFF9E5"/>
      </patternFill>
    </fill>
    <fill>
      <patternFill patternType="solid">
        <fgColor rgb="00F2F5FA"/>
      </patternFill>
    </fill>
  </fills>
  <borders count="2">
    <border>
      <left/>
      <right/>
      <top/>
      <bottom/>
      <diagonal/>
    </border>
    <border>
      <left style="thin">
        <color rgb="00D7DCE6"/>
      </left>
      <right style="thin">
        <color rgb="00D7DCE6"/>
      </right>
      <top style="thin">
        <color rgb="00D7DCE6"/>
      </top>
      <bottom style="thin">
        <color rgb="00D7DCE6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vertical="center"/>
    </xf>
    <xf numFmtId="0" fontId="6" fillId="0" borderId="0" applyAlignment="1" pivotButton="0" quotePrefix="0" xfId="0">
      <alignment vertical="center" wrapText="1"/>
    </xf>
    <xf numFmtId="0" fontId="6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3" borderId="1" applyAlignment="1" pivotButton="0" quotePrefix="0" xfId="0">
      <alignment horizontal="center" vertical="center" wrapText="1"/>
    </xf>
    <xf numFmtId="164" fontId="6" fillId="4" borderId="1" pivotButton="0" quotePrefix="0" xfId="0"/>
    <xf numFmtId="0" fontId="6" fillId="4" borderId="1" pivotButton="0" quotePrefix="0" xfId="0"/>
    <xf numFmtId="165" fontId="6" fillId="4" borderId="1" pivotButton="0" quotePrefix="0" xfId="0"/>
    <xf numFmtId="166" fontId="6" fillId="4" borderId="1" pivotButton="0" quotePrefix="0" xfId="0"/>
    <xf numFmtId="166" fontId="10" fillId="0" borderId="1" pivotButton="0" quotePrefix="0" xfId="0"/>
    <xf numFmtId="167" fontId="11" fillId="0" borderId="1" pivotButton="0" quotePrefix="0" xfId="0"/>
    <xf numFmtId="0" fontId="5" fillId="0" borderId="0" pivotButton="0" quotePrefix="0" xfId="0"/>
    <xf numFmtId="166" fontId="10" fillId="4" borderId="1" pivotButton="0" quotePrefix="0" xfId="0"/>
    <xf numFmtId="0" fontId="6" fillId="0" borderId="1" pivotButton="0" quotePrefix="0" xfId="0"/>
    <xf numFmtId="0" fontId="11" fillId="0" borderId="1" pivotButton="0" quotePrefix="0" xfId="0"/>
    <xf numFmtId="166" fontId="11" fillId="0" borderId="1" pivotButton="0" quotePrefix="0" xfId="0"/>
    <xf numFmtId="1" fontId="11" fillId="0" borderId="1" pivotButton="0" quotePrefix="0" xfId="0"/>
    <xf numFmtId="168" fontId="6" fillId="0" borderId="1" pivotButton="0" quotePrefix="0" xfId="0"/>
    <xf numFmtId="0" fontId="11" fillId="0" borderId="1" applyAlignment="1" pivotButton="0" quotePrefix="0" xfId="0">
      <alignment horizontal="center"/>
    </xf>
    <xf numFmtId="165" fontId="11" fillId="4" borderId="1" pivotButton="0" quotePrefix="0" xfId="0"/>
    <xf numFmtId="169" fontId="11" fillId="0" borderId="1" pivotButton="0" quotePrefix="0" xfId="0"/>
    <xf numFmtId="165" fontId="11" fillId="0" borderId="1" pivotButton="0" quotePrefix="0" xfId="0"/>
    <xf numFmtId="165" fontId="10" fillId="4" borderId="1" pivotButton="0" quotePrefix="0" xfId="0"/>
    <xf numFmtId="165" fontId="11" fillId="5" borderId="1" pivotButton="0" quotePrefix="0" xfId="0"/>
    <xf numFmtId="169" fontId="11" fillId="5" borderId="1" pivotButton="0" quotePrefix="0" xfId="0"/>
    <xf numFmtId="166" fontId="10" fillId="5" borderId="1" pivotButton="0" quotePrefix="0" xfId="0"/>
    <xf numFmtId="167" fontId="11" fillId="5" borderId="1" pivotButton="0" quotePrefix="0" xfId="0"/>
  </cellXfs>
  <cellStyles count="1">
    <cellStyle name="Normal" xfId="0" builtinId="0" hidden="0"/>
  </cellStyles>
  <dxfs count="2">
    <dxf>
      <font>
        <b val="1"/>
        <color rgb="000B7D4F"/>
      </font>
      <fill>
        <patternFill patternType="solid">
          <bgColor rgb="00D5F2E3"/>
        </patternFill>
      </fill>
    </dxf>
    <dxf>
      <font>
        <b val="1"/>
        <color rgb="00C0392B"/>
      </font>
      <fill>
        <patternFill patternType="solid">
          <bgColor rgb="00FBE3E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Your balance, bet by bet</a:t>
            </a:r>
          </a:p>
        </rich>
      </tx>
    </title>
    <plotArea>
      <lineChart>
        <grouping val="standard"/>
        <ser>
          <idx val="0"/>
          <order val="0"/>
          <spPr>
            <a:ln xmlns:a="http://schemas.openxmlformats.org/drawingml/2006/main" w="22000">
              <a:solidFill>
                <a:srgbClr val="2563EB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'Bet log'!$N$5:$N$104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Bet number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Balance ($)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514350" cy="5143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1</col>
      <colOff>0</colOff>
      <row>23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et log'!A1" TargetMode="External" Id="rId1"/><Relationship Type="http://schemas.openxmlformats.org/officeDocument/2006/relationships/hyperlink" Target="#'Summary'!A1" TargetMode="External" Id="rId2"/><Relationship Type="http://schemas.openxmlformats.org/officeDocument/2006/relationships/hyperlink" Target="#'Parlay builder'!A1" TargetMode="External" Id="rId3"/><Relationship Type="http://schemas.openxmlformats.org/officeDocument/2006/relationships/hyperlink" Target="#'Odds converter'!A1" TargetMode="External" Id="rId4"/><Relationship Type="http://schemas.openxmlformats.org/officeDocument/2006/relationships/hyperlink" Target="https://betbetter.world/tools/parlay-calculator" TargetMode="External" Id="rId5"/><Relationship Type="http://schemas.openxmlformats.org/officeDocument/2006/relationships/hyperlink" Target="https://betbetter.world/tools/odds-converter" TargetMode="External" Id="rId6"/><Relationship Type="http://schemas.openxmlformats.org/officeDocument/2006/relationships/hyperlink" Target="https://betbetter.world/tools/no-vig-calculator" TargetMode="External" Id="rId7"/><Relationship Type="http://schemas.openxmlformats.org/officeDocument/2006/relationships/hyperlink" Target="https://betbetter.world/tools/kelly-calculator" TargetMode="External" Id="rId8"/><Relationship Type="http://schemas.openxmlformats.org/officeDocument/2006/relationships/hyperlink" Target="https://betbetter.world/tools/bankroll-calculator" TargetMode="External" Id="rId9"/><Relationship Type="http://schemas.openxmlformats.org/officeDocument/2006/relationships/hyperlink" Target="https://betbetter.world/tools/" TargetMode="External" Id="rId10"/><Relationship Type="http://schemas.openxmlformats.org/officeDocument/2006/relationships/drawing" Target="/xl/drawings/drawing1.xml" Id="rId1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4.xml.rels><Relationships xmlns="http://schemas.openxmlformats.org/package/2006/relationships"><Relationship Type="http://schemas.openxmlformats.org/officeDocument/2006/relationships/hyperlink" Target="https://betbetter.world/tools/parlay-calculator" TargetMode="External" Id="rId1"/><Relationship Type="http://schemas.openxmlformats.org/officeDocument/2006/relationships/hyperlink" Target="https://betbetter.world/tools/no-vig-calculator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7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26" customWidth="1" min="2" max="2"/>
    <col width="62" customWidth="1" min="3" max="3"/>
    <col width="4" customWidth="1" min="4" max="4"/>
  </cols>
  <sheetData>
    <row r="1" ht="34" customHeight="1">
      <c r="A1" s="1" t="n"/>
      <c r="B1" s="2" t="inlineStr">
        <is>
          <t>BET TRACKER</t>
        </is>
      </c>
      <c r="C1" s="1" t="n"/>
      <c r="D1" s="1" t="n"/>
    </row>
    <row r="2" ht="18" customHeight="1">
      <c r="A2" s="1" t="n"/>
      <c r="B2" s="3" t="inlineStr">
        <is>
          <t>Free from Bet Better. Log every bet, see where your money really goes.</t>
        </is>
      </c>
      <c r="C2" s="1" t="n"/>
      <c r="D2" s="1" t="n"/>
    </row>
    <row r="4">
      <c r="B4" s="4" t="inlineStr">
        <is>
          <t>THREE STEPS</t>
        </is>
      </c>
    </row>
    <row r="5" ht="32" customHeight="1">
      <c r="A5" s="5" t="inlineStr">
        <is>
          <t>1</t>
        </is>
      </c>
      <c r="B5" s="6" t="inlineStr">
        <is>
          <t>Set your starting money</t>
        </is>
      </c>
      <c r="C5" s="7" t="inlineStr">
        <is>
          <t>Open the Summary tab. Type what you are starting with in the yellow box.</t>
        </is>
      </c>
    </row>
    <row r="6" ht="32" customHeight="1">
      <c r="A6" s="5" t="inlineStr">
        <is>
          <t>2</t>
        </is>
      </c>
      <c r="B6" s="6" t="inlineStr">
        <is>
          <t>Log each bet</t>
        </is>
      </c>
      <c r="C6" s="7" t="inlineStr">
        <is>
          <t>Open Bet log. Fill in the yellow columns. Leave Result on Open until the game ends.</t>
        </is>
      </c>
    </row>
    <row r="7" ht="32" customHeight="1">
      <c r="A7" s="5" t="inlineStr">
        <is>
          <t>3</t>
        </is>
      </c>
      <c r="B7" s="6" t="inlineStr">
        <is>
          <t>Read the result</t>
        </is>
      </c>
      <c r="C7" s="7" t="inlineStr">
        <is>
          <t>Pick Won, Lost or Push. Profit, balance and Summary update by themselves.</t>
        </is>
      </c>
    </row>
    <row r="9">
      <c r="B9" s="4" t="inlineStr">
        <is>
          <t>WHAT IS IN HERE</t>
        </is>
      </c>
    </row>
    <row r="10" ht="30" customHeight="1">
      <c r="B10" s="6" t="inlineStr">
        <is>
          <t>Bet log</t>
        </is>
      </c>
      <c r="C10" s="7" t="inlineStr">
        <is>
          <t>250 rows. Works for singles and parlays. Enter the US price, such as -110 or +150.</t>
        </is>
      </c>
    </row>
    <row r="11" ht="30" customHeight="1">
      <c r="B11" s="6" t="inlineStr">
        <is>
          <t>Summary</t>
        </is>
      </c>
      <c r="C11" s="7" t="inlineStr">
        <is>
          <t>Money in, money back, profit, and a breakdown by sport, by bet type and by month.</t>
        </is>
      </c>
    </row>
    <row r="12" ht="30" customHeight="1">
      <c r="B12" s="6" t="inlineStr">
        <is>
          <t>Parlay builder</t>
        </is>
      </c>
      <c r="C12" s="7" t="inlineStr">
        <is>
          <t>Up to 10 legs. Shows the payout and how often the price says it lands.</t>
        </is>
      </c>
    </row>
    <row r="13" ht="30" customHeight="1">
      <c r="B13" s="6" t="inlineStr">
        <is>
          <t>Odds converter</t>
        </is>
      </c>
      <c r="C13" s="7" t="inlineStr">
        <is>
          <t>Type a US price. Get decimal odds, the $10 return and the win rate you need.</t>
        </is>
      </c>
    </row>
    <row r="15">
      <c r="B15" s="4" t="inlineStr">
        <is>
          <t>BEFORE YOU START</t>
        </is>
      </c>
    </row>
    <row r="16" ht="30" customHeight="1">
      <c r="B16" s="8" t="inlineStr">
        <is>
          <t>Rows 5 to 10 of Bet log are made-up examples so you can see how it works. Delete what is in the yellow cells of those rows.</t>
        </is>
      </c>
    </row>
    <row r="17">
      <c r="B17" s="9" t="inlineStr">
        <is>
          <t>Google Sheets: File, Import, Upload this file. Every formula keeps working.</t>
        </is>
      </c>
    </row>
    <row r="19">
      <c r="B19" s="4" t="inlineStr">
        <is>
          <t>MORE FREE TOOLS</t>
        </is>
      </c>
    </row>
    <row r="20">
      <c r="B20" s="10" t="inlineStr">
        <is>
          <t>Parlay calculator</t>
        </is>
      </c>
      <c r="C20" s="11" t="inlineStr">
        <is>
          <t>betbetter.world/tools/parlay-calculator</t>
        </is>
      </c>
    </row>
    <row r="21">
      <c r="B21" s="10" t="inlineStr">
        <is>
          <t>Odds converter</t>
        </is>
      </c>
      <c r="C21" s="11" t="inlineStr">
        <is>
          <t>betbetter.world/tools/odds-converter</t>
        </is>
      </c>
    </row>
    <row r="22">
      <c r="B22" s="10" t="inlineStr">
        <is>
          <t>No-vig calculator</t>
        </is>
      </c>
      <c r="C22" s="11" t="inlineStr">
        <is>
          <t>betbetter.world/tools/no-vig-calculator</t>
        </is>
      </c>
    </row>
    <row r="23">
      <c r="B23" s="10" t="inlineStr">
        <is>
          <t>Kelly calculator</t>
        </is>
      </c>
      <c r="C23" s="11" t="inlineStr">
        <is>
          <t>betbetter.world/tools/kelly-calculator</t>
        </is>
      </c>
    </row>
    <row r="24">
      <c r="B24" s="10" t="inlineStr">
        <is>
          <t>Bankroll calculator</t>
        </is>
      </c>
      <c r="C24" s="11" t="inlineStr">
        <is>
          <t>betbetter.world/tools/bankroll-calculator</t>
        </is>
      </c>
    </row>
    <row r="25">
      <c r="B25" s="10" t="inlineStr">
        <is>
          <t>Every free calculator</t>
        </is>
      </c>
      <c r="C25" s="11" t="inlineStr">
        <is>
          <t>betbetter.world/tools/</t>
        </is>
      </c>
    </row>
    <row r="27">
      <c r="B27" s="11" t="inlineStr">
        <is>
          <t>Free to share and copy. Keep this tab so people can find the rest of the tools.</t>
        </is>
      </c>
    </row>
  </sheetData>
  <mergeCells count="3">
    <mergeCell ref="B27:C27"/>
    <mergeCell ref="B16:C16"/>
    <mergeCell ref="B17:C17"/>
  </mergeCells>
  <hyperlinks>
    <hyperlink xmlns:r="http://schemas.openxmlformats.org/officeDocument/2006/relationships" ref="B10" r:id="rId1"/>
    <hyperlink xmlns:r="http://schemas.openxmlformats.org/officeDocument/2006/relationships" ref="B11" r:id="rId2"/>
    <hyperlink xmlns:r="http://schemas.openxmlformats.org/officeDocument/2006/relationships" ref="B12" r:id="rId3"/>
    <hyperlink xmlns:r="http://schemas.openxmlformats.org/officeDocument/2006/relationships" ref="B13" r:id="rId4"/>
    <hyperlink xmlns:r="http://schemas.openxmlformats.org/officeDocument/2006/relationships" ref="B20" r:id="rId5"/>
    <hyperlink xmlns:r="http://schemas.openxmlformats.org/officeDocument/2006/relationships" ref="B21" r:id="rId6"/>
    <hyperlink xmlns:r="http://schemas.openxmlformats.org/officeDocument/2006/relationships" ref="B22" r:id="rId7"/>
    <hyperlink xmlns:r="http://schemas.openxmlformats.org/officeDocument/2006/relationships" ref="B23" r:id="rId8"/>
    <hyperlink xmlns:r="http://schemas.openxmlformats.org/officeDocument/2006/relationships" ref="B24" r:id="rId9"/>
    <hyperlink xmlns:r="http://schemas.openxmlformats.org/officeDocument/2006/relationships" ref="B25" r:id="rId10"/>
  </hyperlinks>
  <pageMargins left="0.75" right="0.75" top="1" bottom="1" header="0.5" footer="0.5"/>
  <drawing xmlns:r="http://schemas.openxmlformats.org/officeDocument/2006/relationships" r:id="rId1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5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34" customWidth="1" min="3" max="3"/>
    <col width="9" customWidth="1" min="4" max="4"/>
    <col width="6" customWidth="1" min="5" max="5"/>
    <col width="13" customWidth="1" min="6" max="6"/>
    <col width="9" customWidth="1" min="7" max="7"/>
    <col width="10" customWidth="1" min="8" max="8"/>
    <col width="9" customWidth="1" min="9" max="9"/>
    <col width="11" customWidth="1" min="10" max="10"/>
    <col width="11" customWidth="1" min="11" max="11"/>
    <col width="12" customWidth="1" min="12" max="12"/>
    <col width="10" customWidth="1" min="13" max="13"/>
    <col hidden="1" width="13" customWidth="1" min="14" max="14"/>
  </cols>
  <sheetData>
    <row r="1" ht="34" customHeight="1">
      <c r="A1" s="2" t="inlineStr">
        <is>
          <t>BET LOG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</row>
    <row r="2" ht="18" customHeight="1">
      <c r="A2" s="3" t="inlineStr">
        <is>
          <t>Fill in the yellow columns. Everything else works itself out.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</row>
    <row r="3">
      <c r="A3" s="11" t="inlineStr">
        <is>
          <t>A parlay is one row: use the price the book gave you for the whole ticket, or copy it from the Parlay builder tab.</t>
        </is>
      </c>
    </row>
    <row r="4" ht="32" customHeight="1">
      <c r="A4" s="12" t="inlineStr">
        <is>
          <t>Date</t>
        </is>
      </c>
      <c r="B4" s="12" t="inlineStr">
        <is>
          <t>Sport</t>
        </is>
      </c>
      <c r="C4" s="12" t="inlineStr">
        <is>
          <t>What you bet on</t>
        </is>
      </c>
      <c r="D4" s="12" t="inlineStr">
        <is>
          <t>Type</t>
        </is>
      </c>
      <c r="E4" s="12" t="inlineStr">
        <is>
          <t>Legs</t>
        </is>
      </c>
      <c r="F4" s="12" t="inlineStr">
        <is>
          <t>Book</t>
        </is>
      </c>
      <c r="G4" s="12" t="inlineStr">
        <is>
          <t>US price</t>
        </is>
      </c>
      <c r="H4" s="12" t="inlineStr">
        <is>
          <t>Stake</t>
        </is>
      </c>
      <c r="I4" s="12" t="inlineStr">
        <is>
          <t>Result</t>
        </is>
      </c>
      <c r="J4" s="12" t="inlineStr">
        <is>
          <t>Back to you</t>
        </is>
      </c>
      <c r="K4" s="12" t="inlineStr">
        <is>
          <t>Profit</t>
        </is>
      </c>
      <c r="L4" s="12" t="inlineStr">
        <is>
          <t>Balance</t>
        </is>
      </c>
      <c r="M4" s="12" t="inlineStr">
        <is>
          <t>Win rate you need</t>
        </is>
      </c>
    </row>
    <row r="5">
      <c r="A5" s="13" t="n">
        <v>46278</v>
      </c>
      <c r="B5" s="14" t="inlineStr">
        <is>
          <t>NFL</t>
        </is>
      </c>
      <c r="C5" s="14" t="inlineStr">
        <is>
          <t>Example: Home team to win</t>
        </is>
      </c>
      <c r="D5" s="14" t="inlineStr">
        <is>
          <t>Single</t>
        </is>
      </c>
      <c r="E5" s="14" t="n">
        <v>1</v>
      </c>
      <c r="F5" s="14" t="inlineStr">
        <is>
          <t>Book A</t>
        </is>
      </c>
      <c r="G5" s="15" t="n">
        <v>-150</v>
      </c>
      <c r="H5" s="16" t="n">
        <v>15</v>
      </c>
      <c r="I5" s="14" t="inlineStr">
        <is>
          <t>Won</t>
        </is>
      </c>
      <c r="J5" s="17">
        <f>IF(OR(H5="",G5="",I5="",I5="Open"),"",IF(I5="Won",H5*IF(G5&gt;0,1+G5/100,1+100/ABS(G5),IF(I5="Push",H5,0))</f>
        <v>24.999999999999996</v>
      </c>
      <c r="K5" s="17">
        <f>IF(J5="","",J5-H5)</f>
        <v>9.999999999999996</v>
      </c>
      <c r="L5" s="17">
        <f>IF(K5="","",Summary!$C$5+SUM(K$5:K5)</f>
        <v>110.0</v>
      </c>
      <c r="M5" s="18">
        <f>IF(G5="","",IF(G5&gt;0,100/(G5+100),ABS(G5)/(ABS(G5)+100))</f>
        <v>0.6</v>
      </c>
      <c r="N5">
        <f>IF(L5="",NA(),L5)</f>
        <v>110.0</v>
      </c>
    </row>
    <row r="6">
      <c r="A6" s="13" t="n">
        <v>46278</v>
      </c>
      <c r="B6" s="14" t="inlineStr">
        <is>
          <t>NFL</t>
        </is>
      </c>
      <c r="C6" s="14" t="inlineStr">
        <is>
          <t>Example: Over the total</t>
        </is>
      </c>
      <c r="D6" s="14" t="inlineStr">
        <is>
          <t>Single</t>
        </is>
      </c>
      <c r="E6" s="14" t="n">
        <v>1</v>
      </c>
      <c r="F6" s="14" t="inlineStr">
        <is>
          <t>Book B</t>
        </is>
      </c>
      <c r="G6" s="15" t="n">
        <v>-110</v>
      </c>
      <c r="H6" s="16" t="n">
        <v>10</v>
      </c>
      <c r="I6" s="14" t="inlineStr">
        <is>
          <t>Lost</t>
        </is>
      </c>
      <c r="J6" s="17">
        <f>IF(OR(H6="",G6="",I6="",I6="Open"),"",IF(I6="Won",H6*IF(G6&gt;0,1+G6/100,1+100/ABS(G6),IF(I6="Push",H6,0))</f>
        <v>0.0</v>
      </c>
      <c r="K6" s="17">
        <f>IF(J6="","",J6-H6)</f>
        <v>-10.0</v>
      </c>
      <c r="L6" s="17">
        <f>IF(K6="","",Summary!$C$5+SUM(K$5:K6)</f>
        <v>100.0</v>
      </c>
      <c r="M6" s="18">
        <f>IF(G6="","",IF(G6&gt;0,100/(G6+100),ABS(G6)/(ABS(G6)+100))</f>
        <v>0.5238095238095238</v>
      </c>
      <c r="N6">
        <f>IF(L6="",NA(),L6)</f>
        <v>100.0</v>
      </c>
    </row>
    <row r="7">
      <c r="A7" s="13" t="n">
        <v>46285</v>
      </c>
      <c r="B7" s="14" t="inlineStr">
        <is>
          <t>NFL</t>
        </is>
      </c>
      <c r="C7" s="14" t="inlineStr">
        <is>
          <t>Example: Road team to cover</t>
        </is>
      </c>
      <c r="D7" s="14" t="inlineStr">
        <is>
          <t>Single</t>
        </is>
      </c>
      <c r="E7" s="14" t="n">
        <v>1</v>
      </c>
      <c r="F7" s="14" t="inlineStr">
        <is>
          <t>Book A</t>
        </is>
      </c>
      <c r="G7" s="15" t="n">
        <v>-110</v>
      </c>
      <c r="H7" s="16" t="n">
        <v>10</v>
      </c>
      <c r="I7" s="14" t="inlineStr">
        <is>
          <t>Won</t>
        </is>
      </c>
      <c r="J7" s="17">
        <f>IF(OR(H7="",G7="",I7="",I7="Open"),"",IF(I7="Won",H7*IF(G7&gt;0,1+G7/100,1+100/ABS(G7),IF(I7="Push",H7,0))</f>
        <v>19.090909090909093</v>
      </c>
      <c r="K7" s="17">
        <f>IF(J7="","",J7-H7)</f>
        <v>9.090909090909093</v>
      </c>
      <c r="L7" s="17">
        <f>IF(K7="","",Summary!$C$5+SUM(K$5:K7)</f>
        <v>109.0909090909091</v>
      </c>
      <c r="M7" s="18">
        <f>IF(G7="","",IF(G7&gt;0,100/(G7+100),ABS(G7)/(ABS(G7)+100))</f>
        <v>0.5238095238095238</v>
      </c>
      <c r="N7">
        <f>IF(L7="",NA(),L7)</f>
        <v>109.0909090909091</v>
      </c>
    </row>
    <row r="8">
      <c r="A8" s="13" t="n">
        <v>46298</v>
      </c>
      <c r="B8" s="14" t="inlineStr">
        <is>
          <t>Tennis</t>
        </is>
      </c>
      <c r="C8" s="14" t="inlineStr">
        <is>
          <t>Example: Underdog to win</t>
        </is>
      </c>
      <c r="D8" s="14" t="inlineStr">
        <is>
          <t>Single</t>
        </is>
      </c>
      <c r="E8" s="14" t="n">
        <v>1</v>
      </c>
      <c r="F8" s="14" t="inlineStr">
        <is>
          <t>Book C</t>
        </is>
      </c>
      <c r="G8" s="15" t="n">
        <v>165</v>
      </c>
      <c r="H8" s="16" t="n">
        <v>10</v>
      </c>
      <c r="I8" s="14" t="inlineStr">
        <is>
          <t>Lost</t>
        </is>
      </c>
      <c r="J8" s="17">
        <f>IF(OR(H8="",G8="",I8="",I8="Open"),"",IF(I8="Won",H8*IF(G8&gt;0,1+G8/100,1+100/ABS(G8),IF(I8="Push",H8,0))</f>
        <v>0.0</v>
      </c>
      <c r="K8" s="17">
        <f>IF(J8="","",J8-H8)</f>
        <v>-10.0</v>
      </c>
      <c r="L8" s="17">
        <f>IF(K8="","",Summary!$C$5+SUM(K$5:K8)</f>
        <v>99.0909090909091</v>
      </c>
      <c r="M8" s="18">
        <f>IF(G8="","",IF(G8&gt;0,100/(G8+100),ABS(G8)/(ABS(G8)+100))</f>
        <v>0.37735849056603776</v>
      </c>
      <c r="N8">
        <f>IF(L8="",NA(),L8)</f>
        <v>99.0909090909091</v>
      </c>
    </row>
    <row r="9">
      <c r="A9" s="13" t="n">
        <v>46319</v>
      </c>
      <c r="B9" s="14" t="inlineStr">
        <is>
          <t>NBA</t>
        </is>
      </c>
      <c r="C9" s="14" t="inlineStr">
        <is>
          <t>Example: Three-leg parlay</t>
        </is>
      </c>
      <c r="D9" s="14" t="inlineStr">
        <is>
          <t>Parlay</t>
        </is>
      </c>
      <c r="E9" s="14" t="n">
        <v>3</v>
      </c>
      <c r="F9" s="14" t="inlineStr">
        <is>
          <t>Book A</t>
        </is>
      </c>
      <c r="G9" s="15" t="n">
        <v>595</v>
      </c>
      <c r="H9" s="16" t="n">
        <v>5</v>
      </c>
      <c r="I9" s="14" t="inlineStr">
        <is>
          <t>Won</t>
        </is>
      </c>
      <c r="J9" s="17">
        <f>IF(OR(H9="",G9="",I9="",I9="Open"),"",IF(I9="Won",H9*IF(G9&gt;0,1+G9/100,1+100/ABS(G9),IF(I9="Push",H9,0))</f>
        <v>34.75</v>
      </c>
      <c r="K9" s="17">
        <f>IF(J9="","",J9-H9)</f>
        <v>29.75</v>
      </c>
      <c r="L9" s="17">
        <f>IF(K9="","",Summary!$C$5+SUM(K$5:K9)</f>
        <v>128.8409090909091</v>
      </c>
      <c r="M9" s="18">
        <f>IF(G9="","",IF(G9&gt;0,100/(G9+100),ABS(G9)/(ABS(G9)+100))</f>
        <v>0.14388489208633093</v>
      </c>
      <c r="N9">
        <f>IF(L9="",NA(),L9)</f>
        <v>128.8409090909091</v>
      </c>
    </row>
    <row r="10">
      <c r="A10" s="13" t="n">
        <v>46320</v>
      </c>
      <c r="B10" s="14" t="inlineStr">
        <is>
          <t>NBA</t>
        </is>
      </c>
      <c r="C10" s="14" t="inlineStr">
        <is>
          <t>Example: Spread lands on the number</t>
        </is>
      </c>
      <c r="D10" s="14" t="inlineStr">
        <is>
          <t>Single</t>
        </is>
      </c>
      <c r="E10" s="14" t="n">
        <v>1</v>
      </c>
      <c r="F10" s="14" t="inlineStr">
        <is>
          <t>Book B</t>
        </is>
      </c>
      <c r="G10" s="15" t="n">
        <v>-110</v>
      </c>
      <c r="H10" s="16" t="n">
        <v>10</v>
      </c>
      <c r="I10" s="14" t="inlineStr">
        <is>
          <t>Push</t>
        </is>
      </c>
      <c r="J10" s="17">
        <f>IF(OR(H10="",G10="",I10="",I10="Open"),"",IF(I10="Won",H10*IF(G10&gt;0,1+G10/100,1+100/ABS(G10),IF(I10="Push",H10,0))</f>
        <v>10.0</v>
      </c>
      <c r="K10" s="17">
        <f>IF(J10="","",J10-H10)</f>
        <v>0.0</v>
      </c>
      <c r="L10" s="17">
        <f>IF(K10="","",Summary!$C$5+SUM(K$5:K10)</f>
        <v>128.8409090909091</v>
      </c>
      <c r="M10" s="18">
        <f>IF(G10="","",IF(G10&gt;0,100/(G10+100),ABS(G10)/(ABS(G10)+100))</f>
        <v>0.5238095238095238</v>
      </c>
      <c r="N10">
        <f>IF(L10="",NA(),L10)</f>
        <v>128.8409090909091</v>
      </c>
    </row>
    <row r="11">
      <c r="A11" s="13" t="n"/>
      <c r="B11" s="14" t="n"/>
      <c r="C11" s="14" t="n"/>
      <c r="D11" s="14" t="n"/>
      <c r="E11" s="14" t="n"/>
      <c r="F11" s="14" t="n"/>
      <c r="G11" s="15" t="n"/>
      <c r="H11" s="16" t="n"/>
      <c r="I11" s="14" t="n"/>
      <c r="J11" s="17" t="str">
        <f>IF(OR(H11="",G11="",I11="",I11="Open"),"",IF(I11="Won",H11*IF(G11&gt;0,1+G11/100,1+100/ABS(G11)),IF(I11="Push",H11,0)))</f>
        <v/>
      </c>
      <c r="K11" s="17" t="str">
        <f>IF(J11="","",J11-H11)</f>
        <v/>
      </c>
      <c r="L11" s="17" t="str">
        <f>IF(K11="","",Summary!$C$5+SUM(K$5:K11))</f>
        <v/>
      </c>
      <c r="M11" s="18" t="str">
        <f>IF(G11="","",IF(G11&gt;0,100/(G11+100),ABS(G11)/(ABS(G11)+100)))</f>
        <v/>
      </c>
      <c r="N11" t="e">
        <f>IF(L11="",NA(),L11)</f>
        <v>#N/A</v>
      </c>
    </row>
    <row r="12">
      <c r="A12" s="13" t="n"/>
      <c r="B12" s="14" t="n"/>
      <c r="C12" s="14" t="n"/>
      <c r="D12" s="14" t="n"/>
      <c r="E12" s="14" t="n"/>
      <c r="F12" s="14" t="n"/>
      <c r="G12" s="15" t="n"/>
      <c r="H12" s="16" t="n"/>
      <c r="I12" s="14" t="n"/>
      <c r="J12" s="17" t="str">
        <f>IF(OR(H12="",G12="",I12="",I12="Open"),"",IF(I12="Won",H12*IF(G12&gt;0,1+G12/100,1+100/ABS(G12)),IF(I12="Push",H12,0)))</f>
        <v/>
      </c>
      <c r="K12" s="17" t="str">
        <f>IF(J12="","",J12-H12)</f>
        <v/>
      </c>
      <c r="L12" s="17" t="str">
        <f>IF(K12="","",Summary!$C$5+SUM(K$5:K12))</f>
        <v/>
      </c>
      <c r="M12" s="18" t="str">
        <f>IF(G12="","",IF(G12&gt;0,100/(G12+100),ABS(G12)/(ABS(G12)+100)))</f>
        <v/>
      </c>
      <c r="N12" t="e">
        <f>IF(L12="",NA(),L12)</f>
        <v>#N/A</v>
      </c>
    </row>
    <row r="13">
      <c r="A13" s="13" t="n"/>
      <c r="B13" s="14" t="n"/>
      <c r="C13" s="14" t="n"/>
      <c r="D13" s="14" t="n"/>
      <c r="E13" s="14" t="n"/>
      <c r="F13" s="14" t="n"/>
      <c r="G13" s="15" t="n"/>
      <c r="H13" s="16" t="n"/>
      <c r="I13" s="14" t="n"/>
      <c r="J13" s="17" t="str">
        <f>IF(OR(H13="",G13="",I13="",I13="Open"),"",IF(I13="Won",H13*IF(G13&gt;0,1+G13/100,1+100/ABS(G13)),IF(I13="Push",H13,0)))</f>
        <v/>
      </c>
      <c r="K13" s="17" t="str">
        <f>IF(J13="","",J13-H13)</f>
        <v/>
      </c>
      <c r="L13" s="17" t="str">
        <f>IF(K13="","",Summary!$C$5+SUM(K$5:K13))</f>
        <v/>
      </c>
      <c r="M13" s="18" t="str">
        <f>IF(G13="","",IF(G13&gt;0,100/(G13+100),ABS(G13)/(ABS(G13)+100)))</f>
        <v/>
      </c>
      <c r="N13" t="e">
        <f>IF(L13="",NA(),L13)</f>
        <v>#N/A</v>
      </c>
    </row>
    <row r="14">
      <c r="A14" s="13" t="n"/>
      <c r="B14" s="14" t="n"/>
      <c r="C14" s="14" t="n"/>
      <c r="D14" s="14" t="n"/>
      <c r="E14" s="14" t="n"/>
      <c r="F14" s="14" t="n"/>
      <c r="G14" s="15" t="n"/>
      <c r="H14" s="16" t="n"/>
      <c r="I14" s="14" t="n"/>
      <c r="J14" s="17" t="str">
        <f>IF(OR(H14="",G14="",I14="",I14="Open"),"",IF(I14="Won",H14*IF(G14&gt;0,1+G14/100,1+100/ABS(G14)),IF(I14="Push",H14,0)))</f>
        <v/>
      </c>
      <c r="K14" s="17" t="str">
        <f>IF(J14="","",J14-H14)</f>
        <v/>
      </c>
      <c r="L14" s="17" t="str">
        <f>IF(K14="","",Summary!$C$5+SUM(K$5:K14))</f>
        <v/>
      </c>
      <c r="M14" s="18" t="str">
        <f>IF(G14="","",IF(G14&gt;0,100/(G14+100),ABS(G14)/(ABS(G14)+100)))</f>
        <v/>
      </c>
      <c r="N14" t="e">
        <f>IF(L14="",NA(),L14)</f>
        <v>#N/A</v>
      </c>
    </row>
    <row r="15">
      <c r="A15" s="13" t="n"/>
      <c r="B15" s="14" t="n"/>
      <c r="C15" s="14" t="n"/>
      <c r="D15" s="14" t="n"/>
      <c r="E15" s="14" t="n"/>
      <c r="F15" s="14" t="n"/>
      <c r="G15" s="15" t="n"/>
      <c r="H15" s="16" t="n"/>
      <c r="I15" s="14" t="n"/>
      <c r="J15" s="17" t="str">
        <f>IF(OR(H15="",G15="",I15="",I15="Open"),"",IF(I15="Won",H15*IF(G15&gt;0,1+G15/100,1+100/ABS(G15)),IF(I15="Push",H15,0)))</f>
        <v/>
      </c>
      <c r="K15" s="17" t="str">
        <f>IF(J15="","",J15-H15)</f>
        <v/>
      </c>
      <c r="L15" s="17" t="str">
        <f>IF(K15="","",Summary!$C$5+SUM(K$5:K15))</f>
        <v/>
      </c>
      <c r="M15" s="18" t="str">
        <f>IF(G15="","",IF(G15&gt;0,100/(G15+100),ABS(G15)/(ABS(G15)+100)))</f>
        <v/>
      </c>
      <c r="N15" t="e">
        <f>IF(L15="",NA(),L15)</f>
        <v>#N/A</v>
      </c>
    </row>
    <row r="16">
      <c r="A16" s="13" t="n"/>
      <c r="B16" s="14" t="n"/>
      <c r="C16" s="14" t="n"/>
      <c r="D16" s="14" t="n"/>
      <c r="E16" s="14" t="n"/>
      <c r="F16" s="14" t="n"/>
      <c r="G16" s="15" t="n"/>
      <c r="H16" s="16" t="n"/>
      <c r="I16" s="14" t="n"/>
      <c r="J16" s="17" t="str">
        <f>IF(OR(H16="",G16="",I16="",I16="Open"),"",IF(I16="Won",H16*IF(G16&gt;0,1+G16/100,1+100/ABS(G16)),IF(I16="Push",H16,0)))</f>
        <v/>
      </c>
      <c r="K16" s="17" t="str">
        <f>IF(J16="","",J16-H16)</f>
        <v/>
      </c>
      <c r="L16" s="17" t="str">
        <f>IF(K16="","",Summary!$C$5+SUM(K$5:K16))</f>
        <v/>
      </c>
      <c r="M16" s="18" t="str">
        <f>IF(G16="","",IF(G16&gt;0,100/(G16+100),ABS(G16)/(ABS(G16)+100)))</f>
        <v/>
      </c>
      <c r="N16" t="e">
        <f>IF(L16="",NA(),L16)</f>
        <v>#N/A</v>
      </c>
    </row>
    <row r="17">
      <c r="A17" s="13" t="n"/>
      <c r="B17" s="14" t="n"/>
      <c r="C17" s="14" t="n"/>
      <c r="D17" s="14" t="n"/>
      <c r="E17" s="14" t="n"/>
      <c r="F17" s="14" t="n"/>
      <c r="G17" s="15" t="n"/>
      <c r="H17" s="16" t="n"/>
      <c r="I17" s="14" t="n"/>
      <c r="J17" s="17" t="str">
        <f>IF(OR(H17="",G17="",I17="",I17="Open"),"",IF(I17="Won",H17*IF(G17&gt;0,1+G17/100,1+100/ABS(G17)),IF(I17="Push",H17,0)))</f>
        <v/>
      </c>
      <c r="K17" s="17" t="str">
        <f>IF(J17="","",J17-H17)</f>
        <v/>
      </c>
      <c r="L17" s="17" t="str">
        <f>IF(K17="","",Summary!$C$5+SUM(K$5:K17))</f>
        <v/>
      </c>
      <c r="M17" s="18" t="str">
        <f>IF(G17="","",IF(G17&gt;0,100/(G17+100),ABS(G17)/(ABS(G17)+100)))</f>
        <v/>
      </c>
      <c r="N17" t="e">
        <f>IF(L17="",NA(),L17)</f>
        <v>#N/A</v>
      </c>
    </row>
    <row r="18">
      <c r="A18" s="13" t="n"/>
      <c r="B18" s="14" t="n"/>
      <c r="C18" s="14" t="n"/>
      <c r="D18" s="14" t="n"/>
      <c r="E18" s="14" t="n"/>
      <c r="F18" s="14" t="n"/>
      <c r="G18" s="15" t="n"/>
      <c r="H18" s="16" t="n"/>
      <c r="I18" s="14" t="n"/>
      <c r="J18" s="17" t="str">
        <f>IF(OR(H18="",G18="",I18="",I18="Open"),"",IF(I18="Won",H18*IF(G18&gt;0,1+G18/100,1+100/ABS(G18)),IF(I18="Push",H18,0)))</f>
        <v/>
      </c>
      <c r="K18" s="17" t="str">
        <f>IF(J18="","",J18-H18)</f>
        <v/>
      </c>
      <c r="L18" s="17" t="str">
        <f>IF(K18="","",Summary!$C$5+SUM(K$5:K18))</f>
        <v/>
      </c>
      <c r="M18" s="18" t="str">
        <f>IF(G18="","",IF(G18&gt;0,100/(G18+100),ABS(G18)/(ABS(G18)+100)))</f>
        <v/>
      </c>
      <c r="N18" t="e">
        <f>IF(L18="",NA(),L18)</f>
        <v>#N/A</v>
      </c>
    </row>
    <row r="19">
      <c r="A19" s="13" t="n"/>
      <c r="B19" s="14" t="n"/>
      <c r="C19" s="14" t="n"/>
      <c r="D19" s="14" t="n"/>
      <c r="E19" s="14" t="n"/>
      <c r="F19" s="14" t="n"/>
      <c r="G19" s="15" t="n"/>
      <c r="H19" s="16" t="n"/>
      <c r="I19" s="14" t="n"/>
      <c r="J19" s="17" t="str">
        <f>IF(OR(H19="",G19="",I19="",I19="Open"),"",IF(I19="Won",H19*IF(G19&gt;0,1+G19/100,1+100/ABS(G19)),IF(I19="Push",H19,0)))</f>
        <v/>
      </c>
      <c r="K19" s="17" t="str">
        <f>IF(J19="","",J19-H19)</f>
        <v/>
      </c>
      <c r="L19" s="17" t="str">
        <f>IF(K19="","",Summary!$C$5+SUM(K$5:K19))</f>
        <v/>
      </c>
      <c r="M19" s="18" t="str">
        <f>IF(G19="","",IF(G19&gt;0,100/(G19+100),ABS(G19)/(ABS(G19)+100)))</f>
        <v/>
      </c>
      <c r="N19" t="e">
        <f>IF(L19="",NA(),L19)</f>
        <v>#N/A</v>
      </c>
    </row>
    <row r="20">
      <c r="A20" s="13" t="n"/>
      <c r="B20" s="14" t="n"/>
      <c r="C20" s="14" t="n"/>
      <c r="D20" s="14" t="n"/>
      <c r="E20" s="14" t="n"/>
      <c r="F20" s="14" t="n"/>
      <c r="G20" s="15" t="n"/>
      <c r="H20" s="16" t="n"/>
      <c r="I20" s="14" t="n"/>
      <c r="J20" s="17" t="str">
        <f>IF(OR(H20="",G20="",I20="",I20="Open"),"",IF(I20="Won",H20*IF(G20&gt;0,1+G20/100,1+100/ABS(G20)),IF(I20="Push",H20,0)))</f>
        <v/>
      </c>
      <c r="K20" s="17" t="str">
        <f>IF(J20="","",J20-H20)</f>
        <v/>
      </c>
      <c r="L20" s="17" t="str">
        <f>IF(K20="","",Summary!$C$5+SUM(K$5:K20))</f>
        <v/>
      </c>
      <c r="M20" s="18" t="str">
        <f>IF(G20="","",IF(G20&gt;0,100/(G20+100),ABS(G20)/(ABS(G20)+100)))</f>
        <v/>
      </c>
      <c r="N20" t="e">
        <f>IF(L20="",NA(),L20)</f>
        <v>#N/A</v>
      </c>
    </row>
    <row r="21">
      <c r="A21" s="13" t="n"/>
      <c r="B21" s="14" t="n"/>
      <c r="C21" s="14" t="n"/>
      <c r="D21" s="14" t="n"/>
      <c r="E21" s="14" t="n"/>
      <c r="F21" s="14" t="n"/>
      <c r="G21" s="15" t="n"/>
      <c r="H21" s="16" t="n"/>
      <c r="I21" s="14" t="n"/>
      <c r="J21" s="17" t="str">
        <f>IF(OR(H21="",G21="",I21="",I21="Open"),"",IF(I21="Won",H21*IF(G21&gt;0,1+G21/100,1+100/ABS(G21)),IF(I21="Push",H21,0)))</f>
        <v/>
      </c>
      <c r="K21" s="17" t="str">
        <f>IF(J21="","",J21-H21)</f>
        <v/>
      </c>
      <c r="L21" s="17" t="str">
        <f>IF(K21="","",Summary!$C$5+SUM(K$5:K21))</f>
        <v/>
      </c>
      <c r="M21" s="18" t="str">
        <f>IF(G21="","",IF(G21&gt;0,100/(G21+100),ABS(G21)/(ABS(G21)+100)))</f>
        <v/>
      </c>
      <c r="N21" t="e">
        <f>IF(L21="",NA(),L21)</f>
        <v>#N/A</v>
      </c>
    </row>
    <row r="22">
      <c r="A22" s="13" t="n"/>
      <c r="B22" s="14" t="n"/>
      <c r="C22" s="14" t="n"/>
      <c r="D22" s="14" t="n"/>
      <c r="E22" s="14" t="n"/>
      <c r="F22" s="14" t="n"/>
      <c r="G22" s="15" t="n"/>
      <c r="H22" s="16" t="n"/>
      <c r="I22" s="14" t="n"/>
      <c r="J22" s="17" t="str">
        <f>IF(OR(H22="",G22="",I22="",I22="Open"),"",IF(I22="Won",H22*IF(G22&gt;0,1+G22/100,1+100/ABS(G22)),IF(I22="Push",H22,0)))</f>
        <v/>
      </c>
      <c r="K22" s="17" t="str">
        <f>IF(J22="","",J22-H22)</f>
        <v/>
      </c>
      <c r="L22" s="17" t="str">
        <f>IF(K22="","",Summary!$C$5+SUM(K$5:K22))</f>
        <v/>
      </c>
      <c r="M22" s="18" t="str">
        <f>IF(G22="","",IF(G22&gt;0,100/(G22+100),ABS(G22)/(ABS(G22)+100)))</f>
        <v/>
      </c>
      <c r="N22" t="e">
        <f>IF(L22="",NA(),L22)</f>
        <v>#N/A</v>
      </c>
    </row>
    <row r="23">
      <c r="A23" s="13" t="n"/>
      <c r="B23" s="14" t="n"/>
      <c r="C23" s="14" t="n"/>
      <c r="D23" s="14" t="n"/>
      <c r="E23" s="14" t="n"/>
      <c r="F23" s="14" t="n"/>
      <c r="G23" s="15" t="n"/>
      <c r="H23" s="16" t="n"/>
      <c r="I23" s="14" t="n"/>
      <c r="J23" s="17" t="str">
        <f>IF(OR(H23="",G23="",I23="",I23="Open"),"",IF(I23="Won",H23*IF(G23&gt;0,1+G23/100,1+100/ABS(G23)),IF(I23="Push",H23,0)))</f>
        <v/>
      </c>
      <c r="K23" s="17" t="str">
        <f>IF(J23="","",J23-H23)</f>
        <v/>
      </c>
      <c r="L23" s="17" t="str">
        <f>IF(K23="","",Summary!$C$5+SUM(K$5:K23))</f>
        <v/>
      </c>
      <c r="M23" s="18" t="str">
        <f>IF(G23="","",IF(G23&gt;0,100/(G23+100),ABS(G23)/(ABS(G23)+100)))</f>
        <v/>
      </c>
      <c r="N23" t="e">
        <f>IF(L23="",NA(),L23)</f>
        <v>#N/A</v>
      </c>
    </row>
    <row r="24">
      <c r="A24" s="13" t="n"/>
      <c r="B24" s="14" t="n"/>
      <c r="C24" s="14" t="n"/>
      <c r="D24" s="14" t="n"/>
      <c r="E24" s="14" t="n"/>
      <c r="F24" s="14" t="n"/>
      <c r="G24" s="15" t="n"/>
      <c r="H24" s="16" t="n"/>
      <c r="I24" s="14" t="n"/>
      <c r="J24" s="17" t="str">
        <f>IF(OR(H24="",G24="",I24="",I24="Open"),"",IF(I24="Won",H24*IF(G24&gt;0,1+G24/100,1+100/ABS(G24)),IF(I24="Push",H24,0)))</f>
        <v/>
      </c>
      <c r="K24" s="17" t="str">
        <f>IF(J24="","",J24-H24)</f>
        <v/>
      </c>
      <c r="L24" s="17" t="str">
        <f>IF(K24="","",Summary!$C$5+SUM(K$5:K24))</f>
        <v/>
      </c>
      <c r="M24" s="18" t="str">
        <f>IF(G24="","",IF(G24&gt;0,100/(G24+100),ABS(G24)/(ABS(G24)+100)))</f>
        <v/>
      </c>
      <c r="N24" t="e">
        <f>IF(L24="",NA(),L24)</f>
        <v>#N/A</v>
      </c>
    </row>
    <row r="25">
      <c r="A25" s="13" t="n"/>
      <c r="B25" s="14" t="n"/>
      <c r="C25" s="14" t="n"/>
      <c r="D25" s="14" t="n"/>
      <c r="E25" s="14" t="n"/>
      <c r="F25" s="14" t="n"/>
      <c r="G25" s="15" t="n"/>
      <c r="H25" s="16" t="n"/>
      <c r="I25" s="14" t="n"/>
      <c r="J25" s="17" t="str">
        <f>IF(OR(H25="",G25="",I25="",I25="Open"),"",IF(I25="Won",H25*IF(G25&gt;0,1+G25/100,1+100/ABS(G25)),IF(I25="Push",H25,0)))</f>
        <v/>
      </c>
      <c r="K25" s="17" t="str">
        <f>IF(J25="","",J25-H25)</f>
        <v/>
      </c>
      <c r="L25" s="17" t="str">
        <f>IF(K25="","",Summary!$C$5+SUM(K$5:K25))</f>
        <v/>
      </c>
      <c r="M25" s="18" t="str">
        <f>IF(G25="","",IF(G25&gt;0,100/(G25+100),ABS(G25)/(ABS(G25)+100)))</f>
        <v/>
      </c>
      <c r="N25" t="e">
        <f>IF(L25="",NA(),L25)</f>
        <v>#N/A</v>
      </c>
    </row>
    <row r="26">
      <c r="A26" s="13" t="n"/>
      <c r="B26" s="14" t="n"/>
      <c r="C26" s="14" t="n"/>
      <c r="D26" s="14" t="n"/>
      <c r="E26" s="14" t="n"/>
      <c r="F26" s="14" t="n"/>
      <c r="G26" s="15" t="n"/>
      <c r="H26" s="16" t="n"/>
      <c r="I26" s="14" t="n"/>
      <c r="J26" s="17" t="str">
        <f>IF(OR(H26="",G26="",I26="",I26="Open"),"",IF(I26="Won",H26*IF(G26&gt;0,1+G26/100,1+100/ABS(G26)),IF(I26="Push",H26,0)))</f>
        <v/>
      </c>
      <c r="K26" s="17" t="str">
        <f>IF(J26="","",J26-H26)</f>
        <v/>
      </c>
      <c r="L26" s="17" t="str">
        <f>IF(K26="","",Summary!$C$5+SUM(K$5:K26))</f>
        <v/>
      </c>
      <c r="M26" s="18" t="str">
        <f>IF(G26="","",IF(G26&gt;0,100/(G26+100),ABS(G26)/(ABS(G26)+100)))</f>
        <v/>
      </c>
      <c r="N26" t="e">
        <f>IF(L26="",NA(),L26)</f>
        <v>#N/A</v>
      </c>
    </row>
    <row r="27">
      <c r="A27" s="13" t="n"/>
      <c r="B27" s="14" t="n"/>
      <c r="C27" s="14" t="n"/>
      <c r="D27" s="14" t="n"/>
      <c r="E27" s="14" t="n"/>
      <c r="F27" s="14" t="n"/>
      <c r="G27" s="15" t="n"/>
      <c r="H27" s="16" t="n"/>
      <c r="I27" s="14" t="n"/>
      <c r="J27" s="17" t="str">
        <f>IF(OR(H27="",G27="",I27="",I27="Open"),"",IF(I27="Won",H27*IF(G27&gt;0,1+G27/100,1+100/ABS(G27)),IF(I27="Push",H27,0)))</f>
        <v/>
      </c>
      <c r="K27" s="17" t="str">
        <f>IF(J27="","",J27-H27)</f>
        <v/>
      </c>
      <c r="L27" s="17" t="str">
        <f>IF(K27="","",Summary!$C$5+SUM(K$5:K27))</f>
        <v/>
      </c>
      <c r="M27" s="18" t="str">
        <f>IF(G27="","",IF(G27&gt;0,100/(G27+100),ABS(G27)/(ABS(G27)+100)))</f>
        <v/>
      </c>
      <c r="N27" t="e">
        <f>IF(L27="",NA(),L27)</f>
        <v>#N/A</v>
      </c>
    </row>
    <row r="28">
      <c r="A28" s="13" t="n"/>
      <c r="B28" s="14" t="n"/>
      <c r="C28" s="14" t="n"/>
      <c r="D28" s="14" t="n"/>
      <c r="E28" s="14" t="n"/>
      <c r="F28" s="14" t="n"/>
      <c r="G28" s="15" t="n"/>
      <c r="H28" s="16" t="n"/>
      <c r="I28" s="14" t="n"/>
      <c r="J28" s="17" t="str">
        <f>IF(OR(H28="",G28="",I28="",I28="Open"),"",IF(I28="Won",H28*IF(G28&gt;0,1+G28/100,1+100/ABS(G28)),IF(I28="Push",H28,0)))</f>
        <v/>
      </c>
      <c r="K28" s="17" t="str">
        <f>IF(J28="","",J28-H28)</f>
        <v/>
      </c>
      <c r="L28" s="17" t="str">
        <f>IF(K28="","",Summary!$C$5+SUM(K$5:K28))</f>
        <v/>
      </c>
      <c r="M28" s="18" t="str">
        <f>IF(G28="","",IF(G28&gt;0,100/(G28+100),ABS(G28)/(ABS(G28)+100)))</f>
        <v/>
      </c>
      <c r="N28" t="e">
        <f>IF(L28="",NA(),L28)</f>
        <v>#N/A</v>
      </c>
    </row>
    <row r="29">
      <c r="A29" s="13" t="n"/>
      <c r="B29" s="14" t="n"/>
      <c r="C29" s="14" t="n"/>
      <c r="D29" s="14" t="n"/>
      <c r="E29" s="14" t="n"/>
      <c r="F29" s="14" t="n"/>
      <c r="G29" s="15" t="n"/>
      <c r="H29" s="16" t="n"/>
      <c r="I29" s="14" t="n"/>
      <c r="J29" s="17" t="str">
        <f>IF(OR(H29="",G29="",I29="",I29="Open"),"",IF(I29="Won",H29*IF(G29&gt;0,1+G29/100,1+100/ABS(G29)),IF(I29="Push",H29,0)))</f>
        <v/>
      </c>
      <c r="K29" s="17" t="str">
        <f>IF(J29="","",J29-H29)</f>
        <v/>
      </c>
      <c r="L29" s="17" t="str">
        <f>IF(K29="","",Summary!$C$5+SUM(K$5:K29))</f>
        <v/>
      </c>
      <c r="M29" s="18" t="str">
        <f>IF(G29="","",IF(G29&gt;0,100/(G29+100),ABS(G29)/(ABS(G29)+100)))</f>
        <v/>
      </c>
      <c r="N29" t="e">
        <f>IF(L29="",NA(),L29)</f>
        <v>#N/A</v>
      </c>
    </row>
    <row r="30">
      <c r="A30" s="13" t="n"/>
      <c r="B30" s="14" t="n"/>
      <c r="C30" s="14" t="n"/>
      <c r="D30" s="14" t="n"/>
      <c r="E30" s="14" t="n"/>
      <c r="F30" s="14" t="n"/>
      <c r="G30" s="15" t="n"/>
      <c r="H30" s="16" t="n"/>
      <c r="I30" s="14" t="n"/>
      <c r="J30" s="17" t="str">
        <f>IF(OR(H30="",G30="",I30="",I30="Open"),"",IF(I30="Won",H30*IF(G30&gt;0,1+G30/100,1+100/ABS(G30)),IF(I30="Push",H30,0)))</f>
        <v/>
      </c>
      <c r="K30" s="17" t="str">
        <f>IF(J30="","",J30-H30)</f>
        <v/>
      </c>
      <c r="L30" s="17" t="str">
        <f>IF(K30="","",Summary!$C$5+SUM(K$5:K30))</f>
        <v/>
      </c>
      <c r="M30" s="18" t="str">
        <f>IF(G30="","",IF(G30&gt;0,100/(G30+100),ABS(G30)/(ABS(G30)+100)))</f>
        <v/>
      </c>
      <c r="N30" t="e">
        <f>IF(L30="",NA(),L30)</f>
        <v>#N/A</v>
      </c>
    </row>
    <row r="31">
      <c r="A31" s="13" t="n"/>
      <c r="B31" s="14" t="n"/>
      <c r="C31" s="14" t="n"/>
      <c r="D31" s="14" t="n"/>
      <c r="E31" s="14" t="n"/>
      <c r="F31" s="14" t="n"/>
      <c r="G31" s="15" t="n"/>
      <c r="H31" s="16" t="n"/>
      <c r="I31" s="14" t="n"/>
      <c r="J31" s="17" t="str">
        <f>IF(OR(H31="",G31="",I31="",I31="Open"),"",IF(I31="Won",H31*IF(G31&gt;0,1+G31/100,1+100/ABS(G31)),IF(I31="Push",H31,0)))</f>
        <v/>
      </c>
      <c r="K31" s="17" t="str">
        <f>IF(J31="","",J31-H31)</f>
        <v/>
      </c>
      <c r="L31" s="17" t="str">
        <f>IF(K31="","",Summary!$C$5+SUM(K$5:K31))</f>
        <v/>
      </c>
      <c r="M31" s="18" t="str">
        <f>IF(G31="","",IF(G31&gt;0,100/(G31+100),ABS(G31)/(ABS(G31)+100)))</f>
        <v/>
      </c>
      <c r="N31" t="e">
        <f>IF(L31="",NA(),L31)</f>
        <v>#N/A</v>
      </c>
    </row>
    <row r="32">
      <c r="A32" s="13" t="n"/>
      <c r="B32" s="14" t="n"/>
      <c r="C32" s="14" t="n"/>
      <c r="D32" s="14" t="n"/>
      <c r="E32" s="14" t="n"/>
      <c r="F32" s="14" t="n"/>
      <c r="G32" s="15" t="n"/>
      <c r="H32" s="16" t="n"/>
      <c r="I32" s="14" t="n"/>
      <c r="J32" s="17" t="str">
        <f>IF(OR(H32="",G32="",I32="",I32="Open"),"",IF(I32="Won",H32*IF(G32&gt;0,1+G32/100,1+100/ABS(G32)),IF(I32="Push",H32,0)))</f>
        <v/>
      </c>
      <c r="K32" s="17" t="str">
        <f>IF(J32="","",J32-H32)</f>
        <v/>
      </c>
      <c r="L32" s="17" t="str">
        <f>IF(K32="","",Summary!$C$5+SUM(K$5:K32))</f>
        <v/>
      </c>
      <c r="M32" s="18" t="str">
        <f>IF(G32="","",IF(G32&gt;0,100/(G32+100),ABS(G32)/(ABS(G32)+100)))</f>
        <v/>
      </c>
      <c r="N32" t="e">
        <f>IF(L32="",NA(),L32)</f>
        <v>#N/A</v>
      </c>
    </row>
    <row r="33">
      <c r="A33" s="13" t="n"/>
      <c r="B33" s="14" t="n"/>
      <c r="C33" s="14" t="n"/>
      <c r="D33" s="14" t="n"/>
      <c r="E33" s="14" t="n"/>
      <c r="F33" s="14" t="n"/>
      <c r="G33" s="15" t="n"/>
      <c r="H33" s="16" t="n"/>
      <c r="I33" s="14" t="n"/>
      <c r="J33" s="17" t="str">
        <f>IF(OR(H33="",G33="",I33="",I33="Open"),"",IF(I33="Won",H33*IF(G33&gt;0,1+G33/100,1+100/ABS(G33)),IF(I33="Push",H33,0)))</f>
        <v/>
      </c>
      <c r="K33" s="17" t="str">
        <f>IF(J33="","",J33-H33)</f>
        <v/>
      </c>
      <c r="L33" s="17" t="str">
        <f>IF(K33="","",Summary!$C$5+SUM(K$5:K33))</f>
        <v/>
      </c>
      <c r="M33" s="18" t="str">
        <f>IF(G33="","",IF(G33&gt;0,100/(G33+100),ABS(G33)/(ABS(G33)+100)))</f>
        <v/>
      </c>
      <c r="N33" t="e">
        <f>IF(L33="",NA(),L33)</f>
        <v>#N/A</v>
      </c>
    </row>
    <row r="34">
      <c r="A34" s="13" t="n"/>
      <c r="B34" s="14" t="n"/>
      <c r="C34" s="14" t="n"/>
      <c r="D34" s="14" t="n"/>
      <c r="E34" s="14" t="n"/>
      <c r="F34" s="14" t="n"/>
      <c r="G34" s="15" t="n"/>
      <c r="H34" s="16" t="n"/>
      <c r="I34" s="14" t="n"/>
      <c r="J34" s="17" t="str">
        <f>IF(OR(H34="",G34="",I34="",I34="Open"),"",IF(I34="Won",H34*IF(G34&gt;0,1+G34/100,1+100/ABS(G34)),IF(I34="Push",H34,0)))</f>
        <v/>
      </c>
      <c r="K34" s="17" t="str">
        <f>IF(J34="","",J34-H34)</f>
        <v/>
      </c>
      <c r="L34" s="17" t="str">
        <f>IF(K34="","",Summary!$C$5+SUM(K$5:K34))</f>
        <v/>
      </c>
      <c r="M34" s="18" t="str">
        <f>IF(G34="","",IF(G34&gt;0,100/(G34+100),ABS(G34)/(ABS(G34)+100)))</f>
        <v/>
      </c>
      <c r="N34" t="e">
        <f>IF(L34="",NA(),L34)</f>
        <v>#N/A</v>
      </c>
    </row>
    <row r="35">
      <c r="A35" s="13" t="n"/>
      <c r="B35" s="14" t="n"/>
      <c r="C35" s="14" t="n"/>
      <c r="D35" s="14" t="n"/>
      <c r="E35" s="14" t="n"/>
      <c r="F35" s="14" t="n"/>
      <c r="G35" s="15" t="n"/>
      <c r="H35" s="16" t="n"/>
      <c r="I35" s="14" t="n"/>
      <c r="J35" s="17" t="str">
        <f>IF(OR(H35="",G35="",I35="",I35="Open"),"",IF(I35="Won",H35*IF(G35&gt;0,1+G35/100,1+100/ABS(G35)),IF(I35="Push",H35,0)))</f>
        <v/>
      </c>
      <c r="K35" s="17" t="str">
        <f>IF(J35="","",J35-H35)</f>
        <v/>
      </c>
      <c r="L35" s="17" t="str">
        <f>IF(K35="","",Summary!$C$5+SUM(K$5:K35))</f>
        <v/>
      </c>
      <c r="M35" s="18" t="str">
        <f>IF(G35="","",IF(G35&gt;0,100/(G35+100),ABS(G35)/(ABS(G35)+100)))</f>
        <v/>
      </c>
      <c r="N35" t="e">
        <f>IF(L35="",NA(),L35)</f>
        <v>#N/A</v>
      </c>
    </row>
    <row r="36">
      <c r="A36" s="13" t="n"/>
      <c r="B36" s="14" t="n"/>
      <c r="C36" s="14" t="n"/>
      <c r="D36" s="14" t="n"/>
      <c r="E36" s="14" t="n"/>
      <c r="F36" s="14" t="n"/>
      <c r="G36" s="15" t="n"/>
      <c r="H36" s="16" t="n"/>
      <c r="I36" s="14" t="n"/>
      <c r="J36" s="17" t="str">
        <f>IF(OR(H36="",G36="",I36="",I36="Open"),"",IF(I36="Won",H36*IF(G36&gt;0,1+G36/100,1+100/ABS(G36)),IF(I36="Push",H36,0)))</f>
        <v/>
      </c>
      <c r="K36" s="17" t="str">
        <f>IF(J36="","",J36-H36)</f>
        <v/>
      </c>
      <c r="L36" s="17" t="str">
        <f>IF(K36="","",Summary!$C$5+SUM(K$5:K36))</f>
        <v/>
      </c>
      <c r="M36" s="18" t="str">
        <f>IF(G36="","",IF(G36&gt;0,100/(G36+100),ABS(G36)/(ABS(G36)+100)))</f>
        <v/>
      </c>
      <c r="N36" t="e">
        <f>IF(L36="",NA(),L36)</f>
        <v>#N/A</v>
      </c>
    </row>
    <row r="37">
      <c r="A37" s="13" t="n"/>
      <c r="B37" s="14" t="n"/>
      <c r="C37" s="14" t="n"/>
      <c r="D37" s="14" t="n"/>
      <c r="E37" s="14" t="n"/>
      <c r="F37" s="14" t="n"/>
      <c r="G37" s="15" t="n"/>
      <c r="H37" s="16" t="n"/>
      <c r="I37" s="14" t="n"/>
      <c r="J37" s="17" t="str">
        <f>IF(OR(H37="",G37="",I37="",I37="Open"),"",IF(I37="Won",H37*IF(G37&gt;0,1+G37/100,1+100/ABS(G37)),IF(I37="Push",H37,0)))</f>
        <v/>
      </c>
      <c r="K37" s="17" t="str">
        <f>IF(J37="","",J37-H37)</f>
        <v/>
      </c>
      <c r="L37" s="17" t="str">
        <f>IF(K37="","",Summary!$C$5+SUM(K$5:K37))</f>
        <v/>
      </c>
      <c r="M37" s="18" t="str">
        <f>IF(G37="","",IF(G37&gt;0,100/(G37+100),ABS(G37)/(ABS(G37)+100)))</f>
        <v/>
      </c>
      <c r="N37" t="e">
        <f>IF(L37="",NA(),L37)</f>
        <v>#N/A</v>
      </c>
    </row>
    <row r="38">
      <c r="A38" s="13" t="n"/>
      <c r="B38" s="14" t="n"/>
      <c r="C38" s="14" t="n"/>
      <c r="D38" s="14" t="n"/>
      <c r="E38" s="14" t="n"/>
      <c r="F38" s="14" t="n"/>
      <c r="G38" s="15" t="n"/>
      <c r="H38" s="16" t="n"/>
      <c r="I38" s="14" t="n"/>
      <c r="J38" s="17" t="str">
        <f>IF(OR(H38="",G38="",I38="",I38="Open"),"",IF(I38="Won",H38*IF(G38&gt;0,1+G38/100,1+100/ABS(G38)),IF(I38="Push",H38,0)))</f>
        <v/>
      </c>
      <c r="K38" s="17" t="str">
        <f>IF(J38="","",J38-H38)</f>
        <v/>
      </c>
      <c r="L38" s="17" t="str">
        <f>IF(K38="","",Summary!$C$5+SUM(K$5:K38))</f>
        <v/>
      </c>
      <c r="M38" s="18" t="str">
        <f>IF(G38="","",IF(G38&gt;0,100/(G38+100),ABS(G38)/(ABS(G38)+100)))</f>
        <v/>
      </c>
      <c r="N38" t="e">
        <f>IF(L38="",NA(),L38)</f>
        <v>#N/A</v>
      </c>
    </row>
    <row r="39">
      <c r="A39" s="13" t="n"/>
      <c r="B39" s="14" t="n"/>
      <c r="C39" s="14" t="n"/>
      <c r="D39" s="14" t="n"/>
      <c r="E39" s="14" t="n"/>
      <c r="F39" s="14" t="n"/>
      <c r="G39" s="15" t="n"/>
      <c r="H39" s="16" t="n"/>
      <c r="I39" s="14" t="n"/>
      <c r="J39" s="17" t="str">
        <f>IF(OR(H39="",G39="",I39="",I39="Open"),"",IF(I39="Won",H39*IF(G39&gt;0,1+G39/100,1+100/ABS(G39)),IF(I39="Push",H39,0)))</f>
        <v/>
      </c>
      <c r="K39" s="17" t="str">
        <f>IF(J39="","",J39-H39)</f>
        <v/>
      </c>
      <c r="L39" s="17" t="str">
        <f>IF(K39="","",Summary!$C$5+SUM(K$5:K39))</f>
        <v/>
      </c>
      <c r="M39" s="18" t="str">
        <f>IF(G39="","",IF(G39&gt;0,100/(G39+100),ABS(G39)/(ABS(G39)+100)))</f>
        <v/>
      </c>
      <c r="N39" t="e">
        <f>IF(L39="",NA(),L39)</f>
        <v>#N/A</v>
      </c>
    </row>
    <row r="40">
      <c r="A40" s="13" t="n"/>
      <c r="B40" s="14" t="n"/>
      <c r="C40" s="14" t="n"/>
      <c r="D40" s="14" t="n"/>
      <c r="E40" s="14" t="n"/>
      <c r="F40" s="14" t="n"/>
      <c r="G40" s="15" t="n"/>
      <c r="H40" s="16" t="n"/>
      <c r="I40" s="14" t="n"/>
      <c r="J40" s="17" t="str">
        <f>IF(OR(H40="",G40="",I40="",I40="Open"),"",IF(I40="Won",H40*IF(G40&gt;0,1+G40/100,1+100/ABS(G40)),IF(I40="Push",H40,0)))</f>
        <v/>
      </c>
      <c r="K40" s="17" t="str">
        <f>IF(J40="","",J40-H40)</f>
        <v/>
      </c>
      <c r="L40" s="17" t="str">
        <f>IF(K40="","",Summary!$C$5+SUM(K$5:K40))</f>
        <v/>
      </c>
      <c r="M40" s="18" t="str">
        <f>IF(G40="","",IF(G40&gt;0,100/(G40+100),ABS(G40)/(ABS(G40)+100)))</f>
        <v/>
      </c>
      <c r="N40" t="e">
        <f>IF(L40="",NA(),L40)</f>
        <v>#N/A</v>
      </c>
    </row>
    <row r="41">
      <c r="A41" s="13" t="n"/>
      <c r="B41" s="14" t="n"/>
      <c r="C41" s="14" t="n"/>
      <c r="D41" s="14" t="n"/>
      <c r="E41" s="14" t="n"/>
      <c r="F41" s="14" t="n"/>
      <c r="G41" s="15" t="n"/>
      <c r="H41" s="16" t="n"/>
      <c r="I41" s="14" t="n"/>
      <c r="J41" s="17" t="str">
        <f>IF(OR(H41="",G41="",I41="",I41="Open"),"",IF(I41="Won",H41*IF(G41&gt;0,1+G41/100,1+100/ABS(G41)),IF(I41="Push",H41,0)))</f>
        <v/>
      </c>
      <c r="K41" s="17" t="str">
        <f>IF(J41="","",J41-H41)</f>
        <v/>
      </c>
      <c r="L41" s="17" t="str">
        <f>IF(K41="","",Summary!$C$5+SUM(K$5:K41))</f>
        <v/>
      </c>
      <c r="M41" s="18" t="str">
        <f>IF(G41="","",IF(G41&gt;0,100/(G41+100),ABS(G41)/(ABS(G41)+100)))</f>
        <v/>
      </c>
      <c r="N41" t="e">
        <f>IF(L41="",NA(),L41)</f>
        <v>#N/A</v>
      </c>
    </row>
    <row r="42">
      <c r="A42" s="13" t="n"/>
      <c r="B42" s="14" t="n"/>
      <c r="C42" s="14" t="n"/>
      <c r="D42" s="14" t="n"/>
      <c r="E42" s="14" t="n"/>
      <c r="F42" s="14" t="n"/>
      <c r="G42" s="15" t="n"/>
      <c r="H42" s="16" t="n"/>
      <c r="I42" s="14" t="n"/>
      <c r="J42" s="17" t="str">
        <f>IF(OR(H42="",G42="",I42="",I42="Open"),"",IF(I42="Won",H42*IF(G42&gt;0,1+G42/100,1+100/ABS(G42)),IF(I42="Push",H42,0)))</f>
        <v/>
      </c>
      <c r="K42" s="17" t="str">
        <f>IF(J42="","",J42-H42)</f>
        <v/>
      </c>
      <c r="L42" s="17" t="str">
        <f>IF(K42="","",Summary!$C$5+SUM(K$5:K42))</f>
        <v/>
      </c>
      <c r="M42" s="18" t="str">
        <f>IF(G42="","",IF(G42&gt;0,100/(G42+100),ABS(G42)/(ABS(G42)+100)))</f>
        <v/>
      </c>
      <c r="N42" t="e">
        <f>IF(L42="",NA(),L42)</f>
        <v>#N/A</v>
      </c>
    </row>
    <row r="43">
      <c r="A43" s="13" t="n"/>
      <c r="B43" s="14" t="n"/>
      <c r="C43" s="14" t="n"/>
      <c r="D43" s="14" t="n"/>
      <c r="E43" s="14" t="n"/>
      <c r="F43" s="14" t="n"/>
      <c r="G43" s="15" t="n"/>
      <c r="H43" s="16" t="n"/>
      <c r="I43" s="14" t="n"/>
      <c r="J43" s="17" t="str">
        <f>IF(OR(H43="",G43="",I43="",I43="Open"),"",IF(I43="Won",H43*IF(G43&gt;0,1+G43/100,1+100/ABS(G43)),IF(I43="Push",H43,0)))</f>
        <v/>
      </c>
      <c r="K43" s="17" t="str">
        <f>IF(J43="","",J43-H43)</f>
        <v/>
      </c>
      <c r="L43" s="17" t="str">
        <f>IF(K43="","",Summary!$C$5+SUM(K$5:K43))</f>
        <v/>
      </c>
      <c r="M43" s="18" t="str">
        <f>IF(G43="","",IF(G43&gt;0,100/(G43+100),ABS(G43)/(ABS(G43)+100)))</f>
        <v/>
      </c>
      <c r="N43" t="e">
        <f>IF(L43="",NA(),L43)</f>
        <v>#N/A</v>
      </c>
    </row>
    <row r="44">
      <c r="A44" s="13" t="n"/>
      <c r="B44" s="14" t="n"/>
      <c r="C44" s="14" t="n"/>
      <c r="D44" s="14" t="n"/>
      <c r="E44" s="14" t="n"/>
      <c r="F44" s="14" t="n"/>
      <c r="G44" s="15" t="n"/>
      <c r="H44" s="16" t="n"/>
      <c r="I44" s="14" t="n"/>
      <c r="J44" s="17" t="str">
        <f>IF(OR(H44="",G44="",I44="",I44="Open"),"",IF(I44="Won",H44*IF(G44&gt;0,1+G44/100,1+100/ABS(G44)),IF(I44="Push",H44,0)))</f>
        <v/>
      </c>
      <c r="K44" s="17" t="str">
        <f>IF(J44="","",J44-H44)</f>
        <v/>
      </c>
      <c r="L44" s="17" t="str">
        <f>IF(K44="","",Summary!$C$5+SUM(K$5:K44))</f>
        <v/>
      </c>
      <c r="M44" s="18" t="str">
        <f>IF(G44="","",IF(G44&gt;0,100/(G44+100),ABS(G44)/(ABS(G44)+100)))</f>
        <v/>
      </c>
      <c r="N44" t="e">
        <f>IF(L44="",NA(),L44)</f>
        <v>#N/A</v>
      </c>
    </row>
    <row r="45">
      <c r="A45" s="13" t="n"/>
      <c r="B45" s="14" t="n"/>
      <c r="C45" s="14" t="n"/>
      <c r="D45" s="14" t="n"/>
      <c r="E45" s="14" t="n"/>
      <c r="F45" s="14" t="n"/>
      <c r="G45" s="15" t="n"/>
      <c r="H45" s="16" t="n"/>
      <c r="I45" s="14" t="n"/>
      <c r="J45" s="17" t="str">
        <f>IF(OR(H45="",G45="",I45="",I45="Open"),"",IF(I45="Won",H45*IF(G45&gt;0,1+G45/100,1+100/ABS(G45)),IF(I45="Push",H45,0)))</f>
        <v/>
      </c>
      <c r="K45" s="17" t="str">
        <f>IF(J45="","",J45-H45)</f>
        <v/>
      </c>
      <c r="L45" s="17" t="str">
        <f>IF(K45="","",Summary!$C$5+SUM(K$5:K45))</f>
        <v/>
      </c>
      <c r="M45" s="18" t="str">
        <f>IF(G45="","",IF(G45&gt;0,100/(G45+100),ABS(G45)/(ABS(G45)+100)))</f>
        <v/>
      </c>
      <c r="N45" t="e">
        <f>IF(L45="",NA(),L45)</f>
        <v>#N/A</v>
      </c>
    </row>
    <row r="46">
      <c r="A46" s="13" t="n"/>
      <c r="B46" s="14" t="n"/>
      <c r="C46" s="14" t="n"/>
      <c r="D46" s="14" t="n"/>
      <c r="E46" s="14" t="n"/>
      <c r="F46" s="14" t="n"/>
      <c r="G46" s="15" t="n"/>
      <c r="H46" s="16" t="n"/>
      <c r="I46" s="14" t="n"/>
      <c r="J46" s="17" t="str">
        <f>IF(OR(H46="",G46="",I46="",I46="Open"),"",IF(I46="Won",H46*IF(G46&gt;0,1+G46/100,1+100/ABS(G46)),IF(I46="Push",H46,0)))</f>
        <v/>
      </c>
      <c r="K46" s="17" t="str">
        <f>IF(J46="","",J46-H46)</f>
        <v/>
      </c>
      <c r="L46" s="17" t="str">
        <f>IF(K46="","",Summary!$C$5+SUM(K$5:K46))</f>
        <v/>
      </c>
      <c r="M46" s="18" t="str">
        <f>IF(G46="","",IF(G46&gt;0,100/(G46+100),ABS(G46)/(ABS(G46)+100)))</f>
        <v/>
      </c>
      <c r="N46" t="e">
        <f>IF(L46="",NA(),L46)</f>
        <v>#N/A</v>
      </c>
    </row>
    <row r="47">
      <c r="A47" s="13" t="n"/>
      <c r="B47" s="14" t="n"/>
      <c r="C47" s="14" t="n"/>
      <c r="D47" s="14" t="n"/>
      <c r="E47" s="14" t="n"/>
      <c r="F47" s="14" t="n"/>
      <c r="G47" s="15" t="n"/>
      <c r="H47" s="16" t="n"/>
      <c r="I47" s="14" t="n"/>
      <c r="J47" s="17" t="str">
        <f>IF(OR(H47="",G47="",I47="",I47="Open"),"",IF(I47="Won",H47*IF(G47&gt;0,1+G47/100,1+100/ABS(G47)),IF(I47="Push",H47,0)))</f>
        <v/>
      </c>
      <c r="K47" s="17" t="str">
        <f>IF(J47="","",J47-H47)</f>
        <v/>
      </c>
      <c r="L47" s="17" t="str">
        <f>IF(K47="","",Summary!$C$5+SUM(K$5:K47))</f>
        <v/>
      </c>
      <c r="M47" s="18" t="str">
        <f>IF(G47="","",IF(G47&gt;0,100/(G47+100),ABS(G47)/(ABS(G47)+100)))</f>
        <v/>
      </c>
      <c r="N47" t="e">
        <f>IF(L47="",NA(),L47)</f>
        <v>#N/A</v>
      </c>
    </row>
    <row r="48">
      <c r="A48" s="13" t="n"/>
      <c r="B48" s="14" t="n"/>
      <c r="C48" s="14" t="n"/>
      <c r="D48" s="14" t="n"/>
      <c r="E48" s="14" t="n"/>
      <c r="F48" s="14" t="n"/>
      <c r="G48" s="15" t="n"/>
      <c r="H48" s="16" t="n"/>
      <c r="I48" s="14" t="n"/>
      <c r="J48" s="17" t="str">
        <f>IF(OR(H48="",G48="",I48="",I48="Open"),"",IF(I48="Won",H48*IF(G48&gt;0,1+G48/100,1+100/ABS(G48)),IF(I48="Push",H48,0)))</f>
        <v/>
      </c>
      <c r="K48" s="17" t="str">
        <f>IF(J48="","",J48-H48)</f>
        <v/>
      </c>
      <c r="L48" s="17" t="str">
        <f>IF(K48="","",Summary!$C$5+SUM(K$5:K48))</f>
        <v/>
      </c>
      <c r="M48" s="18" t="str">
        <f>IF(G48="","",IF(G48&gt;0,100/(G48+100),ABS(G48)/(ABS(G48)+100)))</f>
        <v/>
      </c>
      <c r="N48" t="e">
        <f>IF(L48="",NA(),L48)</f>
        <v>#N/A</v>
      </c>
    </row>
    <row r="49">
      <c r="A49" s="13" t="n"/>
      <c r="B49" s="14" t="n"/>
      <c r="C49" s="14" t="n"/>
      <c r="D49" s="14" t="n"/>
      <c r="E49" s="14" t="n"/>
      <c r="F49" s="14" t="n"/>
      <c r="G49" s="15" t="n"/>
      <c r="H49" s="16" t="n"/>
      <c r="I49" s="14" t="n"/>
      <c r="J49" s="17" t="str">
        <f>IF(OR(H49="",G49="",I49="",I49="Open"),"",IF(I49="Won",H49*IF(G49&gt;0,1+G49/100,1+100/ABS(G49)),IF(I49="Push",H49,0)))</f>
        <v/>
      </c>
      <c r="K49" s="17" t="str">
        <f>IF(J49="","",J49-H49)</f>
        <v/>
      </c>
      <c r="L49" s="17" t="str">
        <f>IF(K49="","",Summary!$C$5+SUM(K$5:K49))</f>
        <v/>
      </c>
      <c r="M49" s="18" t="str">
        <f>IF(G49="","",IF(G49&gt;0,100/(G49+100),ABS(G49)/(ABS(G49)+100)))</f>
        <v/>
      </c>
      <c r="N49" t="e">
        <f>IF(L49="",NA(),L49)</f>
        <v>#N/A</v>
      </c>
    </row>
    <row r="50">
      <c r="A50" s="13" t="n"/>
      <c r="B50" s="14" t="n"/>
      <c r="C50" s="14" t="n"/>
      <c r="D50" s="14" t="n"/>
      <c r="E50" s="14" t="n"/>
      <c r="F50" s="14" t="n"/>
      <c r="G50" s="15" t="n"/>
      <c r="H50" s="16" t="n"/>
      <c r="I50" s="14" t="n"/>
      <c r="J50" s="17" t="str">
        <f>IF(OR(H50="",G50="",I50="",I50="Open"),"",IF(I50="Won",H50*IF(G50&gt;0,1+G50/100,1+100/ABS(G50)),IF(I50="Push",H50,0)))</f>
        <v/>
      </c>
      <c r="K50" s="17" t="str">
        <f>IF(J50="","",J50-H50)</f>
        <v/>
      </c>
      <c r="L50" s="17" t="str">
        <f>IF(K50="","",Summary!$C$5+SUM(K$5:K50))</f>
        <v/>
      </c>
      <c r="M50" s="18" t="str">
        <f>IF(G50="","",IF(G50&gt;0,100/(G50+100),ABS(G50)/(ABS(G50)+100)))</f>
        <v/>
      </c>
      <c r="N50" t="e">
        <f>IF(L50="",NA(),L50)</f>
        <v>#N/A</v>
      </c>
    </row>
    <row r="51">
      <c r="A51" s="13" t="n"/>
      <c r="B51" s="14" t="n"/>
      <c r="C51" s="14" t="n"/>
      <c r="D51" s="14" t="n"/>
      <c r="E51" s="14" t="n"/>
      <c r="F51" s="14" t="n"/>
      <c r="G51" s="15" t="n"/>
      <c r="H51" s="16" t="n"/>
      <c r="I51" s="14" t="n"/>
      <c r="J51" s="17" t="str">
        <f>IF(OR(H51="",G51="",I51="",I51="Open"),"",IF(I51="Won",H51*IF(G51&gt;0,1+G51/100,1+100/ABS(G51)),IF(I51="Push",H51,0)))</f>
        <v/>
      </c>
      <c r="K51" s="17" t="str">
        <f>IF(J51="","",J51-H51)</f>
        <v/>
      </c>
      <c r="L51" s="17" t="str">
        <f>IF(K51="","",Summary!$C$5+SUM(K$5:K51))</f>
        <v/>
      </c>
      <c r="M51" s="18" t="str">
        <f>IF(G51="","",IF(G51&gt;0,100/(G51+100),ABS(G51)/(ABS(G51)+100)))</f>
        <v/>
      </c>
      <c r="N51" t="e">
        <f>IF(L51="",NA(),L51)</f>
        <v>#N/A</v>
      </c>
    </row>
    <row r="52">
      <c r="A52" s="13" t="n"/>
      <c r="B52" s="14" t="n"/>
      <c r="C52" s="14" t="n"/>
      <c r="D52" s="14" t="n"/>
      <c r="E52" s="14" t="n"/>
      <c r="F52" s="14" t="n"/>
      <c r="G52" s="15" t="n"/>
      <c r="H52" s="16" t="n"/>
      <c r="I52" s="14" t="n"/>
      <c r="J52" s="17" t="str">
        <f>IF(OR(H52="",G52="",I52="",I52="Open"),"",IF(I52="Won",H52*IF(G52&gt;0,1+G52/100,1+100/ABS(G52)),IF(I52="Push",H52,0)))</f>
        <v/>
      </c>
      <c r="K52" s="17" t="str">
        <f>IF(J52="","",J52-H52)</f>
        <v/>
      </c>
      <c r="L52" s="17" t="str">
        <f>IF(K52="","",Summary!$C$5+SUM(K$5:K52))</f>
        <v/>
      </c>
      <c r="M52" s="18" t="str">
        <f>IF(G52="","",IF(G52&gt;0,100/(G52+100),ABS(G52)/(ABS(G52)+100)))</f>
        <v/>
      </c>
      <c r="N52" t="e">
        <f>IF(L52="",NA(),L52)</f>
        <v>#N/A</v>
      </c>
    </row>
    <row r="53">
      <c r="A53" s="13" t="n"/>
      <c r="B53" s="14" t="n"/>
      <c r="C53" s="14" t="n"/>
      <c r="D53" s="14" t="n"/>
      <c r="E53" s="14" t="n"/>
      <c r="F53" s="14" t="n"/>
      <c r="G53" s="15" t="n"/>
      <c r="H53" s="16" t="n"/>
      <c r="I53" s="14" t="n"/>
      <c r="J53" s="17" t="str">
        <f>IF(OR(H53="",G53="",I53="",I53="Open"),"",IF(I53="Won",H53*IF(G53&gt;0,1+G53/100,1+100/ABS(G53)),IF(I53="Push",H53,0)))</f>
        <v/>
      </c>
      <c r="K53" s="17" t="str">
        <f>IF(J53="","",J53-H53)</f>
        <v/>
      </c>
      <c r="L53" s="17" t="str">
        <f>IF(K53="","",Summary!$C$5+SUM(K$5:K53))</f>
        <v/>
      </c>
      <c r="M53" s="18" t="str">
        <f>IF(G53="","",IF(G53&gt;0,100/(G53+100),ABS(G53)/(ABS(G53)+100)))</f>
        <v/>
      </c>
      <c r="N53" t="e">
        <f>IF(L53="",NA(),L53)</f>
        <v>#N/A</v>
      </c>
    </row>
    <row r="54">
      <c r="A54" s="13" t="n"/>
      <c r="B54" s="14" t="n"/>
      <c r="C54" s="14" t="n"/>
      <c r="D54" s="14" t="n"/>
      <c r="E54" s="14" t="n"/>
      <c r="F54" s="14" t="n"/>
      <c r="G54" s="15" t="n"/>
      <c r="H54" s="16" t="n"/>
      <c r="I54" s="14" t="n"/>
      <c r="J54" s="17" t="str">
        <f>IF(OR(H54="",G54="",I54="",I54="Open"),"",IF(I54="Won",H54*IF(G54&gt;0,1+G54/100,1+100/ABS(G54)),IF(I54="Push",H54,0)))</f>
        <v/>
      </c>
      <c r="K54" s="17" t="str">
        <f>IF(J54="","",J54-H54)</f>
        <v/>
      </c>
      <c r="L54" s="17" t="str">
        <f>IF(K54="","",Summary!$C$5+SUM(K$5:K54))</f>
        <v/>
      </c>
      <c r="M54" s="18" t="str">
        <f>IF(G54="","",IF(G54&gt;0,100/(G54+100),ABS(G54)/(ABS(G54)+100)))</f>
        <v/>
      </c>
      <c r="N54" t="e">
        <f>IF(L54="",NA(),L54)</f>
        <v>#N/A</v>
      </c>
    </row>
    <row r="55">
      <c r="A55" s="13" t="n"/>
      <c r="B55" s="14" t="n"/>
      <c r="C55" s="14" t="n"/>
      <c r="D55" s="14" t="n"/>
      <c r="E55" s="14" t="n"/>
      <c r="F55" s="14" t="n"/>
      <c r="G55" s="15" t="n"/>
      <c r="H55" s="16" t="n"/>
      <c r="I55" s="14" t="n"/>
      <c r="J55" s="17" t="str">
        <f>IF(OR(H55="",G55="",I55="",I55="Open"),"",IF(I55="Won",H55*IF(G55&gt;0,1+G55/100,1+100/ABS(G55)),IF(I55="Push",H55,0)))</f>
        <v/>
      </c>
      <c r="K55" s="17" t="str">
        <f>IF(J55="","",J55-H55)</f>
        <v/>
      </c>
      <c r="L55" s="17" t="str">
        <f>IF(K55="","",Summary!$C$5+SUM(K$5:K55))</f>
        <v/>
      </c>
      <c r="M55" s="18" t="str">
        <f>IF(G55="","",IF(G55&gt;0,100/(G55+100),ABS(G55)/(ABS(G55)+100)))</f>
        <v/>
      </c>
      <c r="N55" t="e">
        <f>IF(L55="",NA(),L55)</f>
        <v>#N/A</v>
      </c>
    </row>
    <row r="56">
      <c r="A56" s="13" t="n"/>
      <c r="B56" s="14" t="n"/>
      <c r="C56" s="14" t="n"/>
      <c r="D56" s="14" t="n"/>
      <c r="E56" s="14" t="n"/>
      <c r="F56" s="14" t="n"/>
      <c r="G56" s="15" t="n"/>
      <c r="H56" s="16" t="n"/>
      <c r="I56" s="14" t="n"/>
      <c r="J56" s="17" t="str">
        <f>IF(OR(H56="",G56="",I56="",I56="Open"),"",IF(I56="Won",H56*IF(G56&gt;0,1+G56/100,1+100/ABS(G56)),IF(I56="Push",H56,0)))</f>
        <v/>
      </c>
      <c r="K56" s="17" t="str">
        <f>IF(J56="","",J56-H56)</f>
        <v/>
      </c>
      <c r="L56" s="17" t="str">
        <f>IF(K56="","",Summary!$C$5+SUM(K$5:K56))</f>
        <v/>
      </c>
      <c r="M56" s="18" t="str">
        <f>IF(G56="","",IF(G56&gt;0,100/(G56+100),ABS(G56)/(ABS(G56)+100)))</f>
        <v/>
      </c>
      <c r="N56" t="e">
        <f>IF(L56="",NA(),L56)</f>
        <v>#N/A</v>
      </c>
    </row>
    <row r="57">
      <c r="A57" s="13" t="n"/>
      <c r="B57" s="14" t="n"/>
      <c r="C57" s="14" t="n"/>
      <c r="D57" s="14" t="n"/>
      <c r="E57" s="14" t="n"/>
      <c r="F57" s="14" t="n"/>
      <c r="G57" s="15" t="n"/>
      <c r="H57" s="16" t="n"/>
      <c r="I57" s="14" t="n"/>
      <c r="J57" s="17" t="str">
        <f>IF(OR(H57="",G57="",I57="",I57="Open"),"",IF(I57="Won",H57*IF(G57&gt;0,1+G57/100,1+100/ABS(G57)),IF(I57="Push",H57,0)))</f>
        <v/>
      </c>
      <c r="K57" s="17" t="str">
        <f>IF(J57="","",J57-H57)</f>
        <v/>
      </c>
      <c r="L57" s="17" t="str">
        <f>IF(K57="","",Summary!$C$5+SUM(K$5:K57))</f>
        <v/>
      </c>
      <c r="M57" s="18" t="str">
        <f>IF(G57="","",IF(G57&gt;0,100/(G57+100),ABS(G57)/(ABS(G57)+100)))</f>
        <v/>
      </c>
      <c r="N57" t="e">
        <f>IF(L57="",NA(),L57)</f>
        <v>#N/A</v>
      </c>
    </row>
    <row r="58">
      <c r="A58" s="13" t="n"/>
      <c r="B58" s="14" t="n"/>
      <c r="C58" s="14" t="n"/>
      <c r="D58" s="14" t="n"/>
      <c r="E58" s="14" t="n"/>
      <c r="F58" s="14" t="n"/>
      <c r="G58" s="15" t="n"/>
      <c r="H58" s="16" t="n"/>
      <c r="I58" s="14" t="n"/>
      <c r="J58" s="17" t="str">
        <f>IF(OR(H58="",G58="",I58="",I58="Open"),"",IF(I58="Won",H58*IF(G58&gt;0,1+G58/100,1+100/ABS(G58)),IF(I58="Push",H58,0)))</f>
        <v/>
      </c>
      <c r="K58" s="17" t="str">
        <f>IF(J58="","",J58-H58)</f>
        <v/>
      </c>
      <c r="L58" s="17" t="str">
        <f>IF(K58="","",Summary!$C$5+SUM(K$5:K58))</f>
        <v/>
      </c>
      <c r="M58" s="18" t="str">
        <f>IF(G58="","",IF(G58&gt;0,100/(G58+100),ABS(G58)/(ABS(G58)+100)))</f>
        <v/>
      </c>
      <c r="N58" t="e">
        <f>IF(L58="",NA(),L58)</f>
        <v>#N/A</v>
      </c>
    </row>
    <row r="59">
      <c r="A59" s="13" t="n"/>
      <c r="B59" s="14" t="n"/>
      <c r="C59" s="14" t="n"/>
      <c r="D59" s="14" t="n"/>
      <c r="E59" s="14" t="n"/>
      <c r="F59" s="14" t="n"/>
      <c r="G59" s="15" t="n"/>
      <c r="H59" s="16" t="n"/>
      <c r="I59" s="14" t="n"/>
      <c r="J59" s="17" t="str">
        <f>IF(OR(H59="",G59="",I59="",I59="Open"),"",IF(I59="Won",H59*IF(G59&gt;0,1+G59/100,1+100/ABS(G59)),IF(I59="Push",H59,0)))</f>
        <v/>
      </c>
      <c r="K59" s="17" t="str">
        <f>IF(J59="","",J59-H59)</f>
        <v/>
      </c>
      <c r="L59" s="17" t="str">
        <f>IF(K59="","",Summary!$C$5+SUM(K$5:K59))</f>
        <v/>
      </c>
      <c r="M59" s="18" t="str">
        <f>IF(G59="","",IF(G59&gt;0,100/(G59+100),ABS(G59)/(ABS(G59)+100)))</f>
        <v/>
      </c>
      <c r="N59" t="e">
        <f>IF(L59="",NA(),L59)</f>
        <v>#N/A</v>
      </c>
    </row>
    <row r="60">
      <c r="A60" s="13" t="n"/>
      <c r="B60" s="14" t="n"/>
      <c r="C60" s="14" t="n"/>
      <c r="D60" s="14" t="n"/>
      <c r="E60" s="14" t="n"/>
      <c r="F60" s="14" t="n"/>
      <c r="G60" s="15" t="n"/>
      <c r="H60" s="16" t="n"/>
      <c r="I60" s="14" t="n"/>
      <c r="J60" s="17" t="str">
        <f>IF(OR(H60="",G60="",I60="",I60="Open"),"",IF(I60="Won",H60*IF(G60&gt;0,1+G60/100,1+100/ABS(G60)),IF(I60="Push",H60,0)))</f>
        <v/>
      </c>
      <c r="K60" s="17" t="str">
        <f>IF(J60="","",J60-H60)</f>
        <v/>
      </c>
      <c r="L60" s="17" t="str">
        <f>IF(K60="","",Summary!$C$5+SUM(K$5:K60))</f>
        <v/>
      </c>
      <c r="M60" s="18" t="str">
        <f>IF(G60="","",IF(G60&gt;0,100/(G60+100),ABS(G60)/(ABS(G60)+100)))</f>
        <v/>
      </c>
      <c r="N60" t="e">
        <f>IF(L60="",NA(),L60)</f>
        <v>#N/A</v>
      </c>
    </row>
    <row r="61">
      <c r="A61" s="13" t="n"/>
      <c r="B61" s="14" t="n"/>
      <c r="C61" s="14" t="n"/>
      <c r="D61" s="14" t="n"/>
      <c r="E61" s="14" t="n"/>
      <c r="F61" s="14" t="n"/>
      <c r="G61" s="15" t="n"/>
      <c r="H61" s="16" t="n"/>
      <c r="I61" s="14" t="n"/>
      <c r="J61" s="17" t="str">
        <f>IF(OR(H61="",G61="",I61="",I61="Open"),"",IF(I61="Won",H61*IF(G61&gt;0,1+G61/100,1+100/ABS(G61)),IF(I61="Push",H61,0)))</f>
        <v/>
      </c>
      <c r="K61" s="17" t="str">
        <f>IF(J61="","",J61-H61)</f>
        <v/>
      </c>
      <c r="L61" s="17" t="str">
        <f>IF(K61="","",Summary!$C$5+SUM(K$5:K61))</f>
        <v/>
      </c>
      <c r="M61" s="18" t="str">
        <f>IF(G61="","",IF(G61&gt;0,100/(G61+100),ABS(G61)/(ABS(G61)+100)))</f>
        <v/>
      </c>
      <c r="N61" t="e">
        <f>IF(L61="",NA(),L61)</f>
        <v>#N/A</v>
      </c>
    </row>
    <row r="62">
      <c r="A62" s="13" t="n"/>
      <c r="B62" s="14" t="n"/>
      <c r="C62" s="14" t="n"/>
      <c r="D62" s="14" t="n"/>
      <c r="E62" s="14" t="n"/>
      <c r="F62" s="14" t="n"/>
      <c r="G62" s="15" t="n"/>
      <c r="H62" s="16" t="n"/>
      <c r="I62" s="14" t="n"/>
      <c r="J62" s="17" t="str">
        <f>IF(OR(H62="",G62="",I62="",I62="Open"),"",IF(I62="Won",H62*IF(G62&gt;0,1+G62/100,1+100/ABS(G62)),IF(I62="Push",H62,0)))</f>
        <v/>
      </c>
      <c r="K62" s="17" t="str">
        <f>IF(J62="","",J62-H62)</f>
        <v/>
      </c>
      <c r="L62" s="17" t="str">
        <f>IF(K62="","",Summary!$C$5+SUM(K$5:K62))</f>
        <v/>
      </c>
      <c r="M62" s="18" t="str">
        <f>IF(G62="","",IF(G62&gt;0,100/(G62+100),ABS(G62)/(ABS(G62)+100)))</f>
        <v/>
      </c>
      <c r="N62" t="e">
        <f>IF(L62="",NA(),L62)</f>
        <v>#N/A</v>
      </c>
    </row>
    <row r="63">
      <c r="A63" s="13" t="n"/>
      <c r="B63" s="14" t="n"/>
      <c r="C63" s="14" t="n"/>
      <c r="D63" s="14" t="n"/>
      <c r="E63" s="14" t="n"/>
      <c r="F63" s="14" t="n"/>
      <c r="G63" s="15" t="n"/>
      <c r="H63" s="16" t="n"/>
      <c r="I63" s="14" t="n"/>
      <c r="J63" s="17" t="str">
        <f>IF(OR(H63="",G63="",I63="",I63="Open"),"",IF(I63="Won",H63*IF(G63&gt;0,1+G63/100,1+100/ABS(G63)),IF(I63="Push",H63,0)))</f>
        <v/>
      </c>
      <c r="K63" s="17" t="str">
        <f>IF(J63="","",J63-H63)</f>
        <v/>
      </c>
      <c r="L63" s="17" t="str">
        <f>IF(K63="","",Summary!$C$5+SUM(K$5:K63))</f>
        <v/>
      </c>
      <c r="M63" s="18" t="str">
        <f>IF(G63="","",IF(G63&gt;0,100/(G63+100),ABS(G63)/(ABS(G63)+100)))</f>
        <v/>
      </c>
      <c r="N63" t="e">
        <f>IF(L63="",NA(),L63)</f>
        <v>#N/A</v>
      </c>
    </row>
    <row r="64">
      <c r="A64" s="13" t="n"/>
      <c r="B64" s="14" t="n"/>
      <c r="C64" s="14" t="n"/>
      <c r="D64" s="14" t="n"/>
      <c r="E64" s="14" t="n"/>
      <c r="F64" s="14" t="n"/>
      <c r="G64" s="15" t="n"/>
      <c r="H64" s="16" t="n"/>
      <c r="I64" s="14" t="n"/>
      <c r="J64" s="17" t="str">
        <f>IF(OR(H64="",G64="",I64="",I64="Open"),"",IF(I64="Won",H64*IF(G64&gt;0,1+G64/100,1+100/ABS(G64)),IF(I64="Push",H64,0)))</f>
        <v/>
      </c>
      <c r="K64" s="17" t="str">
        <f>IF(J64="","",J64-H64)</f>
        <v/>
      </c>
      <c r="L64" s="17" t="str">
        <f>IF(K64="","",Summary!$C$5+SUM(K$5:K64))</f>
        <v/>
      </c>
      <c r="M64" s="18" t="str">
        <f>IF(G64="","",IF(G64&gt;0,100/(G64+100),ABS(G64)/(ABS(G64)+100)))</f>
        <v/>
      </c>
      <c r="N64" t="e">
        <f>IF(L64="",NA(),L64)</f>
        <v>#N/A</v>
      </c>
    </row>
    <row r="65">
      <c r="A65" s="13" t="n"/>
      <c r="B65" s="14" t="n"/>
      <c r="C65" s="14" t="n"/>
      <c r="D65" s="14" t="n"/>
      <c r="E65" s="14" t="n"/>
      <c r="F65" s="14" t="n"/>
      <c r="G65" s="15" t="n"/>
      <c r="H65" s="16" t="n"/>
      <c r="I65" s="14" t="n"/>
      <c r="J65" s="17" t="str">
        <f>IF(OR(H65="",G65="",I65="",I65="Open"),"",IF(I65="Won",H65*IF(G65&gt;0,1+G65/100,1+100/ABS(G65)),IF(I65="Push",H65,0)))</f>
        <v/>
      </c>
      <c r="K65" s="17" t="str">
        <f>IF(J65="","",J65-H65)</f>
        <v/>
      </c>
      <c r="L65" s="17" t="str">
        <f>IF(K65="","",Summary!$C$5+SUM(K$5:K65))</f>
        <v/>
      </c>
      <c r="M65" s="18" t="str">
        <f>IF(G65="","",IF(G65&gt;0,100/(G65+100),ABS(G65)/(ABS(G65)+100)))</f>
        <v/>
      </c>
      <c r="N65" t="e">
        <f>IF(L65="",NA(),L65)</f>
        <v>#N/A</v>
      </c>
    </row>
    <row r="66">
      <c r="A66" s="13" t="n"/>
      <c r="B66" s="14" t="n"/>
      <c r="C66" s="14" t="n"/>
      <c r="D66" s="14" t="n"/>
      <c r="E66" s="14" t="n"/>
      <c r="F66" s="14" t="n"/>
      <c r="G66" s="15" t="n"/>
      <c r="H66" s="16" t="n"/>
      <c r="I66" s="14" t="n"/>
      <c r="J66" s="17" t="str">
        <f>IF(OR(H66="",G66="",I66="",I66="Open"),"",IF(I66="Won",H66*IF(G66&gt;0,1+G66/100,1+100/ABS(G66)),IF(I66="Push",H66,0)))</f>
        <v/>
      </c>
      <c r="K66" s="17" t="str">
        <f>IF(J66="","",J66-H66)</f>
        <v/>
      </c>
      <c r="L66" s="17" t="str">
        <f>IF(K66="","",Summary!$C$5+SUM(K$5:K66))</f>
        <v/>
      </c>
      <c r="M66" s="18" t="str">
        <f>IF(G66="","",IF(G66&gt;0,100/(G66+100),ABS(G66)/(ABS(G66)+100)))</f>
        <v/>
      </c>
      <c r="N66" t="e">
        <f>IF(L66="",NA(),L66)</f>
        <v>#N/A</v>
      </c>
    </row>
    <row r="67">
      <c r="A67" s="13" t="n"/>
      <c r="B67" s="14" t="n"/>
      <c r="C67" s="14" t="n"/>
      <c r="D67" s="14" t="n"/>
      <c r="E67" s="14" t="n"/>
      <c r="F67" s="14" t="n"/>
      <c r="G67" s="15" t="n"/>
      <c r="H67" s="16" t="n"/>
      <c r="I67" s="14" t="n"/>
      <c r="J67" s="17" t="str">
        <f>IF(OR(H67="",G67="",I67="",I67="Open"),"",IF(I67="Won",H67*IF(G67&gt;0,1+G67/100,1+100/ABS(G67)),IF(I67="Push",H67,0)))</f>
        <v/>
      </c>
      <c r="K67" s="17" t="str">
        <f>IF(J67="","",J67-H67)</f>
        <v/>
      </c>
      <c r="L67" s="17" t="str">
        <f>IF(K67="","",Summary!$C$5+SUM(K$5:K67))</f>
        <v/>
      </c>
      <c r="M67" s="18" t="str">
        <f>IF(G67="","",IF(G67&gt;0,100/(G67+100),ABS(G67)/(ABS(G67)+100)))</f>
        <v/>
      </c>
      <c r="N67" t="e">
        <f>IF(L67="",NA(),L67)</f>
        <v>#N/A</v>
      </c>
    </row>
    <row r="68">
      <c r="A68" s="13" t="n"/>
      <c r="B68" s="14" t="n"/>
      <c r="C68" s="14" t="n"/>
      <c r="D68" s="14" t="n"/>
      <c r="E68" s="14" t="n"/>
      <c r="F68" s="14" t="n"/>
      <c r="G68" s="15" t="n"/>
      <c r="H68" s="16" t="n"/>
      <c r="I68" s="14" t="n"/>
      <c r="J68" s="17" t="str">
        <f>IF(OR(H68="",G68="",I68="",I68="Open"),"",IF(I68="Won",H68*IF(G68&gt;0,1+G68/100,1+100/ABS(G68)),IF(I68="Push",H68,0)))</f>
        <v/>
      </c>
      <c r="K68" s="17" t="str">
        <f>IF(J68="","",J68-H68)</f>
        <v/>
      </c>
      <c r="L68" s="17" t="str">
        <f>IF(K68="","",Summary!$C$5+SUM(K$5:K68))</f>
        <v/>
      </c>
      <c r="M68" s="18" t="str">
        <f>IF(G68="","",IF(G68&gt;0,100/(G68+100),ABS(G68)/(ABS(G68)+100)))</f>
        <v/>
      </c>
      <c r="N68" t="e">
        <f>IF(L68="",NA(),L68)</f>
        <v>#N/A</v>
      </c>
    </row>
    <row r="69">
      <c r="A69" s="13" t="n"/>
      <c r="B69" s="14" t="n"/>
      <c r="C69" s="14" t="n"/>
      <c r="D69" s="14" t="n"/>
      <c r="E69" s="14" t="n"/>
      <c r="F69" s="14" t="n"/>
      <c r="G69" s="15" t="n"/>
      <c r="H69" s="16" t="n"/>
      <c r="I69" s="14" t="n"/>
      <c r="J69" s="17" t="str">
        <f>IF(OR(H69="",G69="",I69="",I69="Open"),"",IF(I69="Won",H69*IF(G69&gt;0,1+G69/100,1+100/ABS(G69)),IF(I69="Push",H69,0)))</f>
        <v/>
      </c>
      <c r="K69" s="17" t="str">
        <f>IF(J69="","",J69-H69)</f>
        <v/>
      </c>
      <c r="L69" s="17" t="str">
        <f>IF(K69="","",Summary!$C$5+SUM(K$5:K69))</f>
        <v/>
      </c>
      <c r="M69" s="18" t="str">
        <f>IF(G69="","",IF(G69&gt;0,100/(G69+100),ABS(G69)/(ABS(G69)+100)))</f>
        <v/>
      </c>
      <c r="N69" t="e">
        <f>IF(L69="",NA(),L69)</f>
        <v>#N/A</v>
      </c>
    </row>
    <row r="70">
      <c r="A70" s="13" t="n"/>
      <c r="B70" s="14" t="n"/>
      <c r="C70" s="14" t="n"/>
      <c r="D70" s="14" t="n"/>
      <c r="E70" s="14" t="n"/>
      <c r="F70" s="14" t="n"/>
      <c r="G70" s="15" t="n"/>
      <c r="H70" s="16" t="n"/>
      <c r="I70" s="14" t="n"/>
      <c r="J70" s="17" t="str">
        <f>IF(OR(H70="",G70="",I70="",I70="Open"),"",IF(I70="Won",H70*IF(G70&gt;0,1+G70/100,1+100/ABS(G70)),IF(I70="Push",H70,0)))</f>
        <v/>
      </c>
      <c r="K70" s="17" t="str">
        <f>IF(J70="","",J70-H70)</f>
        <v/>
      </c>
      <c r="L70" s="17" t="str">
        <f>IF(K70="","",Summary!$C$5+SUM(K$5:K70))</f>
        <v/>
      </c>
      <c r="M70" s="18" t="str">
        <f>IF(G70="","",IF(G70&gt;0,100/(G70+100),ABS(G70)/(ABS(G70)+100)))</f>
        <v/>
      </c>
      <c r="N70" t="e">
        <f>IF(L70="",NA(),L70)</f>
        <v>#N/A</v>
      </c>
    </row>
    <row r="71">
      <c r="A71" s="13" t="n"/>
      <c r="B71" s="14" t="n"/>
      <c r="C71" s="14" t="n"/>
      <c r="D71" s="14" t="n"/>
      <c r="E71" s="14" t="n"/>
      <c r="F71" s="14" t="n"/>
      <c r="G71" s="15" t="n"/>
      <c r="H71" s="16" t="n"/>
      <c r="I71" s="14" t="n"/>
      <c r="J71" s="17" t="str">
        <f>IF(OR(H71="",G71="",I71="",I71="Open"),"",IF(I71="Won",H71*IF(G71&gt;0,1+G71/100,1+100/ABS(G71)),IF(I71="Push",H71,0)))</f>
        <v/>
      </c>
      <c r="K71" s="17" t="str">
        <f>IF(J71="","",J71-H71)</f>
        <v/>
      </c>
      <c r="L71" s="17" t="str">
        <f>IF(K71="","",Summary!$C$5+SUM(K$5:K71))</f>
        <v/>
      </c>
      <c r="M71" s="18" t="str">
        <f>IF(G71="","",IF(G71&gt;0,100/(G71+100),ABS(G71)/(ABS(G71)+100)))</f>
        <v/>
      </c>
      <c r="N71" t="e">
        <f>IF(L71="",NA(),L71)</f>
        <v>#N/A</v>
      </c>
    </row>
    <row r="72">
      <c r="A72" s="13" t="n"/>
      <c r="B72" s="14" t="n"/>
      <c r="C72" s="14" t="n"/>
      <c r="D72" s="14" t="n"/>
      <c r="E72" s="14" t="n"/>
      <c r="F72" s="14" t="n"/>
      <c r="G72" s="15" t="n"/>
      <c r="H72" s="16" t="n"/>
      <c r="I72" s="14" t="n"/>
      <c r="J72" s="17" t="str">
        <f>IF(OR(H72="",G72="",I72="",I72="Open"),"",IF(I72="Won",H72*IF(G72&gt;0,1+G72/100,1+100/ABS(G72)),IF(I72="Push",H72,0)))</f>
        <v/>
      </c>
      <c r="K72" s="17" t="str">
        <f>IF(J72="","",J72-H72)</f>
        <v/>
      </c>
      <c r="L72" s="17" t="str">
        <f>IF(K72="","",Summary!$C$5+SUM(K$5:K72))</f>
        <v/>
      </c>
      <c r="M72" s="18" t="str">
        <f>IF(G72="","",IF(G72&gt;0,100/(G72+100),ABS(G72)/(ABS(G72)+100)))</f>
        <v/>
      </c>
      <c r="N72" t="e">
        <f>IF(L72="",NA(),L72)</f>
        <v>#N/A</v>
      </c>
    </row>
    <row r="73">
      <c r="A73" s="13" t="n"/>
      <c r="B73" s="14" t="n"/>
      <c r="C73" s="14" t="n"/>
      <c r="D73" s="14" t="n"/>
      <c r="E73" s="14" t="n"/>
      <c r="F73" s="14" t="n"/>
      <c r="G73" s="15" t="n"/>
      <c r="H73" s="16" t="n"/>
      <c r="I73" s="14" t="n"/>
      <c r="J73" s="17" t="str">
        <f>IF(OR(H73="",G73="",I73="",I73="Open"),"",IF(I73="Won",H73*IF(G73&gt;0,1+G73/100,1+100/ABS(G73)),IF(I73="Push",H73,0)))</f>
        <v/>
      </c>
      <c r="K73" s="17" t="str">
        <f>IF(J73="","",J73-H73)</f>
        <v/>
      </c>
      <c r="L73" s="17" t="str">
        <f>IF(K73="","",Summary!$C$5+SUM(K$5:K73))</f>
        <v/>
      </c>
      <c r="M73" s="18" t="str">
        <f>IF(G73="","",IF(G73&gt;0,100/(G73+100),ABS(G73)/(ABS(G73)+100)))</f>
        <v/>
      </c>
      <c r="N73" t="e">
        <f>IF(L73="",NA(),L73)</f>
        <v>#N/A</v>
      </c>
    </row>
    <row r="74">
      <c r="A74" s="13" t="n"/>
      <c r="B74" s="14" t="n"/>
      <c r="C74" s="14" t="n"/>
      <c r="D74" s="14" t="n"/>
      <c r="E74" s="14" t="n"/>
      <c r="F74" s="14" t="n"/>
      <c r="G74" s="15" t="n"/>
      <c r="H74" s="16" t="n"/>
      <c r="I74" s="14" t="n"/>
      <c r="J74" s="17" t="str">
        <f>IF(OR(H74="",G74="",I74="",I74="Open"),"",IF(I74="Won",H74*IF(G74&gt;0,1+G74/100,1+100/ABS(G74)),IF(I74="Push",H74,0)))</f>
        <v/>
      </c>
      <c r="K74" s="17" t="str">
        <f>IF(J74="","",J74-H74)</f>
        <v/>
      </c>
      <c r="L74" s="17" t="str">
        <f>IF(K74="","",Summary!$C$5+SUM(K$5:K74))</f>
        <v/>
      </c>
      <c r="M74" s="18" t="str">
        <f>IF(G74="","",IF(G74&gt;0,100/(G74+100),ABS(G74)/(ABS(G74)+100)))</f>
        <v/>
      </c>
      <c r="N74" t="e">
        <f>IF(L74="",NA(),L74)</f>
        <v>#N/A</v>
      </c>
    </row>
    <row r="75">
      <c r="A75" s="13" t="n"/>
      <c r="B75" s="14" t="n"/>
      <c r="C75" s="14" t="n"/>
      <c r="D75" s="14" t="n"/>
      <c r="E75" s="14" t="n"/>
      <c r="F75" s="14" t="n"/>
      <c r="G75" s="15" t="n"/>
      <c r="H75" s="16" t="n"/>
      <c r="I75" s="14" t="n"/>
      <c r="J75" s="17" t="str">
        <f>IF(OR(H75="",G75="",I75="",I75="Open"),"",IF(I75="Won",H75*IF(G75&gt;0,1+G75/100,1+100/ABS(G75)),IF(I75="Push",H75,0)))</f>
        <v/>
      </c>
      <c r="K75" s="17" t="str">
        <f>IF(J75="","",J75-H75)</f>
        <v/>
      </c>
      <c r="L75" s="17" t="str">
        <f>IF(K75="","",Summary!$C$5+SUM(K$5:K75))</f>
        <v/>
      </c>
      <c r="M75" s="18" t="str">
        <f>IF(G75="","",IF(G75&gt;0,100/(G75+100),ABS(G75)/(ABS(G75)+100)))</f>
        <v/>
      </c>
      <c r="N75" t="e">
        <f>IF(L75="",NA(),L75)</f>
        <v>#N/A</v>
      </c>
    </row>
    <row r="76">
      <c r="A76" s="13" t="n"/>
      <c r="B76" s="14" t="n"/>
      <c r="C76" s="14" t="n"/>
      <c r="D76" s="14" t="n"/>
      <c r="E76" s="14" t="n"/>
      <c r="F76" s="14" t="n"/>
      <c r="G76" s="15" t="n"/>
      <c r="H76" s="16" t="n"/>
      <c r="I76" s="14" t="n"/>
      <c r="J76" s="17" t="str">
        <f>IF(OR(H76="",G76="",I76="",I76="Open"),"",IF(I76="Won",H76*IF(G76&gt;0,1+G76/100,1+100/ABS(G76)),IF(I76="Push",H76,0)))</f>
        <v/>
      </c>
      <c r="K76" s="17" t="str">
        <f>IF(J76="","",J76-H76)</f>
        <v/>
      </c>
      <c r="L76" s="17" t="str">
        <f>IF(K76="","",Summary!$C$5+SUM(K$5:K76))</f>
        <v/>
      </c>
      <c r="M76" s="18" t="str">
        <f>IF(G76="","",IF(G76&gt;0,100/(G76+100),ABS(G76)/(ABS(G76)+100)))</f>
        <v/>
      </c>
      <c r="N76" t="e">
        <f>IF(L76="",NA(),L76)</f>
        <v>#N/A</v>
      </c>
    </row>
    <row r="77">
      <c r="A77" s="13" t="n"/>
      <c r="B77" s="14" t="n"/>
      <c r="C77" s="14" t="n"/>
      <c r="D77" s="14" t="n"/>
      <c r="E77" s="14" t="n"/>
      <c r="F77" s="14" t="n"/>
      <c r="G77" s="15" t="n"/>
      <c r="H77" s="16" t="n"/>
      <c r="I77" s="14" t="n"/>
      <c r="J77" s="17" t="str">
        <f>IF(OR(H77="",G77="",I77="",I77="Open"),"",IF(I77="Won",H77*IF(G77&gt;0,1+G77/100,1+100/ABS(G77)),IF(I77="Push",H77,0)))</f>
        <v/>
      </c>
      <c r="K77" s="17" t="str">
        <f>IF(J77="","",J77-H77)</f>
        <v/>
      </c>
      <c r="L77" s="17" t="str">
        <f>IF(K77="","",Summary!$C$5+SUM(K$5:K77))</f>
        <v/>
      </c>
      <c r="M77" s="18" t="str">
        <f>IF(G77="","",IF(G77&gt;0,100/(G77+100),ABS(G77)/(ABS(G77)+100)))</f>
        <v/>
      </c>
      <c r="N77" t="e">
        <f>IF(L77="",NA(),L77)</f>
        <v>#N/A</v>
      </c>
    </row>
    <row r="78">
      <c r="A78" s="13" t="n"/>
      <c r="B78" s="14" t="n"/>
      <c r="C78" s="14" t="n"/>
      <c r="D78" s="14" t="n"/>
      <c r="E78" s="14" t="n"/>
      <c r="F78" s="14" t="n"/>
      <c r="G78" s="15" t="n"/>
      <c r="H78" s="16" t="n"/>
      <c r="I78" s="14" t="n"/>
      <c r="J78" s="17" t="str">
        <f>IF(OR(H78="",G78="",I78="",I78="Open"),"",IF(I78="Won",H78*IF(G78&gt;0,1+G78/100,1+100/ABS(G78)),IF(I78="Push",H78,0)))</f>
        <v/>
      </c>
      <c r="K78" s="17" t="str">
        <f>IF(J78="","",J78-H78)</f>
        <v/>
      </c>
      <c r="L78" s="17" t="str">
        <f>IF(K78="","",Summary!$C$5+SUM(K$5:K78))</f>
        <v/>
      </c>
      <c r="M78" s="18" t="str">
        <f>IF(G78="","",IF(G78&gt;0,100/(G78+100),ABS(G78)/(ABS(G78)+100)))</f>
        <v/>
      </c>
      <c r="N78" t="e">
        <f>IF(L78="",NA(),L78)</f>
        <v>#N/A</v>
      </c>
    </row>
    <row r="79">
      <c r="A79" s="13" t="n"/>
      <c r="B79" s="14" t="n"/>
      <c r="C79" s="14" t="n"/>
      <c r="D79" s="14" t="n"/>
      <c r="E79" s="14" t="n"/>
      <c r="F79" s="14" t="n"/>
      <c r="G79" s="15" t="n"/>
      <c r="H79" s="16" t="n"/>
      <c r="I79" s="14" t="n"/>
      <c r="J79" s="17" t="str">
        <f>IF(OR(H79="",G79="",I79="",I79="Open"),"",IF(I79="Won",H79*IF(G79&gt;0,1+G79/100,1+100/ABS(G79)),IF(I79="Push",H79,0)))</f>
        <v/>
      </c>
      <c r="K79" s="17" t="str">
        <f>IF(J79="","",J79-H79)</f>
        <v/>
      </c>
      <c r="L79" s="17" t="str">
        <f>IF(K79="","",Summary!$C$5+SUM(K$5:K79))</f>
        <v/>
      </c>
      <c r="M79" s="18" t="str">
        <f>IF(G79="","",IF(G79&gt;0,100/(G79+100),ABS(G79)/(ABS(G79)+100)))</f>
        <v/>
      </c>
      <c r="N79" t="e">
        <f>IF(L79="",NA(),L79)</f>
        <v>#N/A</v>
      </c>
    </row>
    <row r="80">
      <c r="A80" s="13" t="n"/>
      <c r="B80" s="14" t="n"/>
      <c r="C80" s="14" t="n"/>
      <c r="D80" s="14" t="n"/>
      <c r="E80" s="14" t="n"/>
      <c r="F80" s="14" t="n"/>
      <c r="G80" s="15" t="n"/>
      <c r="H80" s="16" t="n"/>
      <c r="I80" s="14" t="n"/>
      <c r="J80" s="17" t="str">
        <f>IF(OR(H80="",G80="",I80="",I80="Open"),"",IF(I80="Won",H80*IF(G80&gt;0,1+G80/100,1+100/ABS(G80)),IF(I80="Push",H80,0)))</f>
        <v/>
      </c>
      <c r="K80" s="17" t="str">
        <f>IF(J80="","",J80-H80)</f>
        <v/>
      </c>
      <c r="L80" s="17" t="str">
        <f>IF(K80="","",Summary!$C$5+SUM(K$5:K80))</f>
        <v/>
      </c>
      <c r="M80" s="18" t="str">
        <f>IF(G80="","",IF(G80&gt;0,100/(G80+100),ABS(G80)/(ABS(G80)+100)))</f>
        <v/>
      </c>
      <c r="N80" t="e">
        <f>IF(L80="",NA(),L80)</f>
        <v>#N/A</v>
      </c>
    </row>
    <row r="81">
      <c r="A81" s="13" t="n"/>
      <c r="B81" s="14" t="n"/>
      <c r="C81" s="14" t="n"/>
      <c r="D81" s="14" t="n"/>
      <c r="E81" s="14" t="n"/>
      <c r="F81" s="14" t="n"/>
      <c r="G81" s="15" t="n"/>
      <c r="H81" s="16" t="n"/>
      <c r="I81" s="14" t="n"/>
      <c r="J81" s="17" t="str">
        <f>IF(OR(H81="",G81="",I81="",I81="Open"),"",IF(I81="Won",H81*IF(G81&gt;0,1+G81/100,1+100/ABS(G81)),IF(I81="Push",H81,0)))</f>
        <v/>
      </c>
      <c r="K81" s="17" t="str">
        <f>IF(J81="","",J81-H81)</f>
        <v/>
      </c>
      <c r="L81" s="17" t="str">
        <f>IF(K81="","",Summary!$C$5+SUM(K$5:K81))</f>
        <v/>
      </c>
      <c r="M81" s="18" t="str">
        <f>IF(G81="","",IF(G81&gt;0,100/(G81+100),ABS(G81)/(ABS(G81)+100)))</f>
        <v/>
      </c>
      <c r="N81" t="e">
        <f>IF(L81="",NA(),L81)</f>
        <v>#N/A</v>
      </c>
    </row>
    <row r="82">
      <c r="A82" s="13" t="n"/>
      <c r="B82" s="14" t="n"/>
      <c r="C82" s="14" t="n"/>
      <c r="D82" s="14" t="n"/>
      <c r="E82" s="14" t="n"/>
      <c r="F82" s="14" t="n"/>
      <c r="G82" s="15" t="n"/>
      <c r="H82" s="16" t="n"/>
      <c r="I82" s="14" t="n"/>
      <c r="J82" s="17" t="str">
        <f>IF(OR(H82="",G82="",I82="",I82="Open"),"",IF(I82="Won",H82*IF(G82&gt;0,1+G82/100,1+100/ABS(G82)),IF(I82="Push",H82,0)))</f>
        <v/>
      </c>
      <c r="K82" s="17" t="str">
        <f>IF(J82="","",J82-H82)</f>
        <v/>
      </c>
      <c r="L82" s="17" t="str">
        <f>IF(K82="","",Summary!$C$5+SUM(K$5:K82))</f>
        <v/>
      </c>
      <c r="M82" s="18" t="str">
        <f>IF(G82="","",IF(G82&gt;0,100/(G82+100),ABS(G82)/(ABS(G82)+100)))</f>
        <v/>
      </c>
      <c r="N82" t="e">
        <f>IF(L82="",NA(),L82)</f>
        <v>#N/A</v>
      </c>
    </row>
    <row r="83">
      <c r="A83" s="13" t="n"/>
      <c r="B83" s="14" t="n"/>
      <c r="C83" s="14" t="n"/>
      <c r="D83" s="14" t="n"/>
      <c r="E83" s="14" t="n"/>
      <c r="F83" s="14" t="n"/>
      <c r="G83" s="15" t="n"/>
      <c r="H83" s="16" t="n"/>
      <c r="I83" s="14" t="n"/>
      <c r="J83" s="17" t="str">
        <f>IF(OR(H83="",G83="",I83="",I83="Open"),"",IF(I83="Won",H83*IF(G83&gt;0,1+G83/100,1+100/ABS(G83)),IF(I83="Push",H83,0)))</f>
        <v/>
      </c>
      <c r="K83" s="17" t="str">
        <f>IF(J83="","",J83-H83)</f>
        <v/>
      </c>
      <c r="L83" s="17" t="str">
        <f>IF(K83="","",Summary!$C$5+SUM(K$5:K83))</f>
        <v/>
      </c>
      <c r="M83" s="18" t="str">
        <f>IF(G83="","",IF(G83&gt;0,100/(G83+100),ABS(G83)/(ABS(G83)+100)))</f>
        <v/>
      </c>
      <c r="N83" t="e">
        <f>IF(L83="",NA(),L83)</f>
        <v>#N/A</v>
      </c>
    </row>
    <row r="84">
      <c r="A84" s="13" t="n"/>
      <c r="B84" s="14" t="n"/>
      <c r="C84" s="14" t="n"/>
      <c r="D84" s="14" t="n"/>
      <c r="E84" s="14" t="n"/>
      <c r="F84" s="14" t="n"/>
      <c r="G84" s="15" t="n"/>
      <c r="H84" s="16" t="n"/>
      <c r="I84" s="14" t="n"/>
      <c r="J84" s="17" t="str">
        <f>IF(OR(H84="",G84="",I84="",I84="Open"),"",IF(I84="Won",H84*IF(G84&gt;0,1+G84/100,1+100/ABS(G84)),IF(I84="Push",H84,0)))</f>
        <v/>
      </c>
      <c r="K84" s="17" t="str">
        <f>IF(J84="","",J84-H84)</f>
        <v/>
      </c>
      <c r="L84" s="17" t="str">
        <f>IF(K84="","",Summary!$C$5+SUM(K$5:K84))</f>
        <v/>
      </c>
      <c r="M84" s="18" t="str">
        <f>IF(G84="","",IF(G84&gt;0,100/(G84+100),ABS(G84)/(ABS(G84)+100)))</f>
        <v/>
      </c>
      <c r="N84" t="e">
        <f>IF(L84="",NA(),L84)</f>
        <v>#N/A</v>
      </c>
    </row>
    <row r="85">
      <c r="A85" s="13" t="n"/>
      <c r="B85" s="14" t="n"/>
      <c r="C85" s="14" t="n"/>
      <c r="D85" s="14" t="n"/>
      <c r="E85" s="14" t="n"/>
      <c r="F85" s="14" t="n"/>
      <c r="G85" s="15" t="n"/>
      <c r="H85" s="16" t="n"/>
      <c r="I85" s="14" t="n"/>
      <c r="J85" s="17" t="str">
        <f>IF(OR(H85="",G85="",I85="",I85="Open"),"",IF(I85="Won",H85*IF(G85&gt;0,1+G85/100,1+100/ABS(G85)),IF(I85="Push",H85,0)))</f>
        <v/>
      </c>
      <c r="K85" s="17" t="str">
        <f>IF(J85="","",J85-H85)</f>
        <v/>
      </c>
      <c r="L85" s="17" t="str">
        <f>IF(K85="","",Summary!$C$5+SUM(K$5:K85))</f>
        <v/>
      </c>
      <c r="M85" s="18" t="str">
        <f>IF(G85="","",IF(G85&gt;0,100/(G85+100),ABS(G85)/(ABS(G85)+100)))</f>
        <v/>
      </c>
      <c r="N85" t="e">
        <f>IF(L85="",NA(),L85)</f>
        <v>#N/A</v>
      </c>
    </row>
    <row r="86">
      <c r="A86" s="13" t="n"/>
      <c r="B86" s="14" t="n"/>
      <c r="C86" s="14" t="n"/>
      <c r="D86" s="14" t="n"/>
      <c r="E86" s="14" t="n"/>
      <c r="F86" s="14" t="n"/>
      <c r="G86" s="15" t="n"/>
      <c r="H86" s="16" t="n"/>
      <c r="I86" s="14" t="n"/>
      <c r="J86" s="17" t="str">
        <f>IF(OR(H86="",G86="",I86="",I86="Open"),"",IF(I86="Won",H86*IF(G86&gt;0,1+G86/100,1+100/ABS(G86)),IF(I86="Push",H86,0)))</f>
        <v/>
      </c>
      <c r="K86" s="17" t="str">
        <f>IF(J86="","",J86-H86)</f>
        <v/>
      </c>
      <c r="L86" s="17" t="str">
        <f>IF(K86="","",Summary!$C$5+SUM(K$5:K86))</f>
        <v/>
      </c>
      <c r="M86" s="18" t="str">
        <f>IF(G86="","",IF(G86&gt;0,100/(G86+100),ABS(G86)/(ABS(G86)+100)))</f>
        <v/>
      </c>
      <c r="N86" t="e">
        <f>IF(L86="",NA(),L86)</f>
        <v>#N/A</v>
      </c>
    </row>
    <row r="87">
      <c r="A87" s="13" t="n"/>
      <c r="B87" s="14" t="n"/>
      <c r="C87" s="14" t="n"/>
      <c r="D87" s="14" t="n"/>
      <c r="E87" s="14" t="n"/>
      <c r="F87" s="14" t="n"/>
      <c r="G87" s="15" t="n"/>
      <c r="H87" s="16" t="n"/>
      <c r="I87" s="14" t="n"/>
      <c r="J87" s="17" t="str">
        <f>IF(OR(H87="",G87="",I87="",I87="Open"),"",IF(I87="Won",H87*IF(G87&gt;0,1+G87/100,1+100/ABS(G87)),IF(I87="Push",H87,0)))</f>
        <v/>
      </c>
      <c r="K87" s="17" t="str">
        <f>IF(J87="","",J87-H87)</f>
        <v/>
      </c>
      <c r="L87" s="17" t="str">
        <f>IF(K87="","",Summary!$C$5+SUM(K$5:K87))</f>
        <v/>
      </c>
      <c r="M87" s="18" t="str">
        <f>IF(G87="","",IF(G87&gt;0,100/(G87+100),ABS(G87)/(ABS(G87)+100)))</f>
        <v/>
      </c>
      <c r="N87" t="e">
        <f>IF(L87="",NA(),L87)</f>
        <v>#N/A</v>
      </c>
    </row>
    <row r="88">
      <c r="A88" s="13" t="n"/>
      <c r="B88" s="14" t="n"/>
      <c r="C88" s="14" t="n"/>
      <c r="D88" s="14" t="n"/>
      <c r="E88" s="14" t="n"/>
      <c r="F88" s="14" t="n"/>
      <c r="G88" s="15" t="n"/>
      <c r="H88" s="16" t="n"/>
      <c r="I88" s="14" t="n"/>
      <c r="J88" s="17" t="str">
        <f>IF(OR(H88="",G88="",I88="",I88="Open"),"",IF(I88="Won",H88*IF(G88&gt;0,1+G88/100,1+100/ABS(G88)),IF(I88="Push",H88,0)))</f>
        <v/>
      </c>
      <c r="K88" s="17" t="str">
        <f>IF(J88="","",J88-H88)</f>
        <v/>
      </c>
      <c r="L88" s="17" t="str">
        <f>IF(K88="","",Summary!$C$5+SUM(K$5:K88))</f>
        <v/>
      </c>
      <c r="M88" s="18" t="str">
        <f>IF(G88="","",IF(G88&gt;0,100/(G88+100),ABS(G88)/(ABS(G88)+100)))</f>
        <v/>
      </c>
      <c r="N88" t="e">
        <f>IF(L88="",NA(),L88)</f>
        <v>#N/A</v>
      </c>
    </row>
    <row r="89">
      <c r="A89" s="13" t="n"/>
      <c r="B89" s="14" t="n"/>
      <c r="C89" s="14" t="n"/>
      <c r="D89" s="14" t="n"/>
      <c r="E89" s="14" t="n"/>
      <c r="F89" s="14" t="n"/>
      <c r="G89" s="15" t="n"/>
      <c r="H89" s="16" t="n"/>
      <c r="I89" s="14" t="n"/>
      <c r="J89" s="17" t="str">
        <f>IF(OR(H89="",G89="",I89="",I89="Open"),"",IF(I89="Won",H89*IF(G89&gt;0,1+G89/100,1+100/ABS(G89)),IF(I89="Push",H89,0)))</f>
        <v/>
      </c>
      <c r="K89" s="17" t="str">
        <f>IF(J89="","",J89-H89)</f>
        <v/>
      </c>
      <c r="L89" s="17" t="str">
        <f>IF(K89="","",Summary!$C$5+SUM(K$5:K89))</f>
        <v/>
      </c>
      <c r="M89" s="18" t="str">
        <f>IF(G89="","",IF(G89&gt;0,100/(G89+100),ABS(G89)/(ABS(G89)+100)))</f>
        <v/>
      </c>
      <c r="N89" t="e">
        <f>IF(L89="",NA(),L89)</f>
        <v>#N/A</v>
      </c>
    </row>
    <row r="90">
      <c r="A90" s="13" t="n"/>
      <c r="B90" s="14" t="n"/>
      <c r="C90" s="14" t="n"/>
      <c r="D90" s="14" t="n"/>
      <c r="E90" s="14" t="n"/>
      <c r="F90" s="14" t="n"/>
      <c r="G90" s="15" t="n"/>
      <c r="H90" s="16" t="n"/>
      <c r="I90" s="14" t="n"/>
      <c r="J90" s="17" t="str">
        <f>IF(OR(H90="",G90="",I90="",I90="Open"),"",IF(I90="Won",H90*IF(G90&gt;0,1+G90/100,1+100/ABS(G90)),IF(I90="Push",H90,0)))</f>
        <v/>
      </c>
      <c r="K90" s="17" t="str">
        <f>IF(J90="","",J90-H90)</f>
        <v/>
      </c>
      <c r="L90" s="17" t="str">
        <f>IF(K90="","",Summary!$C$5+SUM(K$5:K90))</f>
        <v/>
      </c>
      <c r="M90" s="18" t="str">
        <f>IF(G90="","",IF(G90&gt;0,100/(G90+100),ABS(G90)/(ABS(G90)+100)))</f>
        <v/>
      </c>
      <c r="N90" t="e">
        <f>IF(L90="",NA(),L90)</f>
        <v>#N/A</v>
      </c>
    </row>
    <row r="91">
      <c r="A91" s="13" t="n"/>
      <c r="B91" s="14" t="n"/>
      <c r="C91" s="14" t="n"/>
      <c r="D91" s="14" t="n"/>
      <c r="E91" s="14" t="n"/>
      <c r="F91" s="14" t="n"/>
      <c r="G91" s="15" t="n"/>
      <c r="H91" s="16" t="n"/>
      <c r="I91" s="14" t="n"/>
      <c r="J91" s="17" t="str">
        <f>IF(OR(H91="",G91="",I91="",I91="Open"),"",IF(I91="Won",H91*IF(G91&gt;0,1+G91/100,1+100/ABS(G91)),IF(I91="Push",H91,0)))</f>
        <v/>
      </c>
      <c r="K91" s="17" t="str">
        <f>IF(J91="","",J91-H91)</f>
        <v/>
      </c>
      <c r="L91" s="17" t="str">
        <f>IF(K91="","",Summary!$C$5+SUM(K$5:K91))</f>
        <v/>
      </c>
      <c r="M91" s="18" t="str">
        <f>IF(G91="","",IF(G91&gt;0,100/(G91+100),ABS(G91)/(ABS(G91)+100)))</f>
        <v/>
      </c>
      <c r="N91" t="e">
        <f>IF(L91="",NA(),L91)</f>
        <v>#N/A</v>
      </c>
    </row>
    <row r="92">
      <c r="A92" s="13" t="n"/>
      <c r="B92" s="14" t="n"/>
      <c r="C92" s="14" t="n"/>
      <c r="D92" s="14" t="n"/>
      <c r="E92" s="14" t="n"/>
      <c r="F92" s="14" t="n"/>
      <c r="G92" s="15" t="n"/>
      <c r="H92" s="16" t="n"/>
      <c r="I92" s="14" t="n"/>
      <c r="J92" s="17" t="str">
        <f>IF(OR(H92="",G92="",I92="",I92="Open"),"",IF(I92="Won",H92*IF(G92&gt;0,1+G92/100,1+100/ABS(G92)),IF(I92="Push",H92,0)))</f>
        <v/>
      </c>
      <c r="K92" s="17" t="str">
        <f>IF(J92="","",J92-H92)</f>
        <v/>
      </c>
      <c r="L92" s="17" t="str">
        <f>IF(K92="","",Summary!$C$5+SUM(K$5:K92))</f>
        <v/>
      </c>
      <c r="M92" s="18" t="str">
        <f>IF(G92="","",IF(G92&gt;0,100/(G92+100),ABS(G92)/(ABS(G92)+100)))</f>
        <v/>
      </c>
      <c r="N92" t="e">
        <f>IF(L92="",NA(),L92)</f>
        <v>#N/A</v>
      </c>
    </row>
    <row r="93">
      <c r="A93" s="13" t="n"/>
      <c r="B93" s="14" t="n"/>
      <c r="C93" s="14" t="n"/>
      <c r="D93" s="14" t="n"/>
      <c r="E93" s="14" t="n"/>
      <c r="F93" s="14" t="n"/>
      <c r="G93" s="15" t="n"/>
      <c r="H93" s="16" t="n"/>
      <c r="I93" s="14" t="n"/>
      <c r="J93" s="17" t="str">
        <f>IF(OR(H93="",G93="",I93="",I93="Open"),"",IF(I93="Won",H93*IF(G93&gt;0,1+G93/100,1+100/ABS(G93)),IF(I93="Push",H93,0)))</f>
        <v/>
      </c>
      <c r="K93" s="17" t="str">
        <f>IF(J93="","",J93-H93)</f>
        <v/>
      </c>
      <c r="L93" s="17" t="str">
        <f>IF(K93="","",Summary!$C$5+SUM(K$5:K93))</f>
        <v/>
      </c>
      <c r="M93" s="18" t="str">
        <f>IF(G93="","",IF(G93&gt;0,100/(G93+100),ABS(G93)/(ABS(G93)+100)))</f>
        <v/>
      </c>
      <c r="N93" t="e">
        <f>IF(L93="",NA(),L93)</f>
        <v>#N/A</v>
      </c>
    </row>
    <row r="94">
      <c r="A94" s="13" t="n"/>
      <c r="B94" s="14" t="n"/>
      <c r="C94" s="14" t="n"/>
      <c r="D94" s="14" t="n"/>
      <c r="E94" s="14" t="n"/>
      <c r="F94" s="14" t="n"/>
      <c r="G94" s="15" t="n"/>
      <c r="H94" s="16" t="n"/>
      <c r="I94" s="14" t="n"/>
      <c r="J94" s="17" t="str">
        <f>IF(OR(H94="",G94="",I94="",I94="Open"),"",IF(I94="Won",H94*IF(G94&gt;0,1+G94/100,1+100/ABS(G94)),IF(I94="Push",H94,0)))</f>
        <v/>
      </c>
      <c r="K94" s="17" t="str">
        <f>IF(J94="","",J94-H94)</f>
        <v/>
      </c>
      <c r="L94" s="17" t="str">
        <f>IF(K94="","",Summary!$C$5+SUM(K$5:K94))</f>
        <v/>
      </c>
      <c r="M94" s="18" t="str">
        <f>IF(G94="","",IF(G94&gt;0,100/(G94+100),ABS(G94)/(ABS(G94)+100)))</f>
        <v/>
      </c>
      <c r="N94" t="e">
        <f>IF(L94="",NA(),L94)</f>
        <v>#N/A</v>
      </c>
    </row>
    <row r="95">
      <c r="A95" s="13" t="n"/>
      <c r="B95" s="14" t="n"/>
      <c r="C95" s="14" t="n"/>
      <c r="D95" s="14" t="n"/>
      <c r="E95" s="14" t="n"/>
      <c r="F95" s="14" t="n"/>
      <c r="G95" s="15" t="n"/>
      <c r="H95" s="16" t="n"/>
      <c r="I95" s="14" t="n"/>
      <c r="J95" s="17" t="str">
        <f>IF(OR(H95="",G95="",I95="",I95="Open"),"",IF(I95="Won",H95*IF(G95&gt;0,1+G95/100,1+100/ABS(G95)),IF(I95="Push",H95,0)))</f>
        <v/>
      </c>
      <c r="K95" s="17" t="str">
        <f>IF(J95="","",J95-H95)</f>
        <v/>
      </c>
      <c r="L95" s="17" t="str">
        <f>IF(K95="","",Summary!$C$5+SUM(K$5:K95))</f>
        <v/>
      </c>
      <c r="M95" s="18" t="str">
        <f>IF(G95="","",IF(G95&gt;0,100/(G95+100),ABS(G95)/(ABS(G95)+100)))</f>
        <v/>
      </c>
      <c r="N95" t="e">
        <f>IF(L95="",NA(),L95)</f>
        <v>#N/A</v>
      </c>
    </row>
    <row r="96">
      <c r="A96" s="13" t="n"/>
      <c r="B96" s="14" t="n"/>
      <c r="C96" s="14" t="n"/>
      <c r="D96" s="14" t="n"/>
      <c r="E96" s="14" t="n"/>
      <c r="F96" s="14" t="n"/>
      <c r="G96" s="15" t="n"/>
      <c r="H96" s="16" t="n"/>
      <c r="I96" s="14" t="n"/>
      <c r="J96" s="17" t="str">
        <f>IF(OR(H96="",G96="",I96="",I96="Open"),"",IF(I96="Won",H96*IF(G96&gt;0,1+G96/100,1+100/ABS(G96)),IF(I96="Push",H96,0)))</f>
        <v/>
      </c>
      <c r="K96" s="17" t="str">
        <f>IF(J96="","",J96-H96)</f>
        <v/>
      </c>
      <c r="L96" s="17" t="str">
        <f>IF(K96="","",Summary!$C$5+SUM(K$5:K96))</f>
        <v/>
      </c>
      <c r="M96" s="18" t="str">
        <f>IF(G96="","",IF(G96&gt;0,100/(G96+100),ABS(G96)/(ABS(G96)+100)))</f>
        <v/>
      </c>
      <c r="N96" t="e">
        <f>IF(L96="",NA(),L96)</f>
        <v>#N/A</v>
      </c>
    </row>
    <row r="97">
      <c r="A97" s="13" t="n"/>
      <c r="B97" s="14" t="n"/>
      <c r="C97" s="14" t="n"/>
      <c r="D97" s="14" t="n"/>
      <c r="E97" s="14" t="n"/>
      <c r="F97" s="14" t="n"/>
      <c r="G97" s="15" t="n"/>
      <c r="H97" s="16" t="n"/>
      <c r="I97" s="14" t="n"/>
      <c r="J97" s="17" t="str">
        <f>IF(OR(H97="",G97="",I97="",I97="Open"),"",IF(I97="Won",H97*IF(G97&gt;0,1+G97/100,1+100/ABS(G97)),IF(I97="Push",H97,0)))</f>
        <v/>
      </c>
      <c r="K97" s="17" t="str">
        <f>IF(J97="","",J97-H97)</f>
        <v/>
      </c>
      <c r="L97" s="17" t="str">
        <f>IF(K97="","",Summary!$C$5+SUM(K$5:K97))</f>
        <v/>
      </c>
      <c r="M97" s="18" t="str">
        <f>IF(G97="","",IF(G97&gt;0,100/(G97+100),ABS(G97)/(ABS(G97)+100)))</f>
        <v/>
      </c>
      <c r="N97" t="e">
        <f>IF(L97="",NA(),L97)</f>
        <v>#N/A</v>
      </c>
    </row>
    <row r="98">
      <c r="A98" s="13" t="n"/>
      <c r="B98" s="14" t="n"/>
      <c r="C98" s="14" t="n"/>
      <c r="D98" s="14" t="n"/>
      <c r="E98" s="14" t="n"/>
      <c r="F98" s="14" t="n"/>
      <c r="G98" s="15" t="n"/>
      <c r="H98" s="16" t="n"/>
      <c r="I98" s="14" t="n"/>
      <c r="J98" s="17" t="str">
        <f>IF(OR(H98="",G98="",I98="",I98="Open"),"",IF(I98="Won",H98*IF(G98&gt;0,1+G98/100,1+100/ABS(G98)),IF(I98="Push",H98,0)))</f>
        <v/>
      </c>
      <c r="K98" s="17" t="str">
        <f>IF(J98="","",J98-H98)</f>
        <v/>
      </c>
      <c r="L98" s="17" t="str">
        <f>IF(K98="","",Summary!$C$5+SUM(K$5:K98))</f>
        <v/>
      </c>
      <c r="M98" s="18" t="str">
        <f>IF(G98="","",IF(G98&gt;0,100/(G98+100),ABS(G98)/(ABS(G98)+100)))</f>
        <v/>
      </c>
      <c r="N98" t="e">
        <f>IF(L98="",NA(),L98)</f>
        <v>#N/A</v>
      </c>
    </row>
    <row r="99">
      <c r="A99" s="13" t="n"/>
      <c r="B99" s="14" t="n"/>
      <c r="C99" s="14" t="n"/>
      <c r="D99" s="14" t="n"/>
      <c r="E99" s="14" t="n"/>
      <c r="F99" s="14" t="n"/>
      <c r="G99" s="15" t="n"/>
      <c r="H99" s="16" t="n"/>
      <c r="I99" s="14" t="n"/>
      <c r="J99" s="17" t="str">
        <f>IF(OR(H99="",G99="",I99="",I99="Open"),"",IF(I99="Won",H99*IF(G99&gt;0,1+G99/100,1+100/ABS(G99)),IF(I99="Push",H99,0)))</f>
        <v/>
      </c>
      <c r="K99" s="17" t="str">
        <f>IF(J99="","",J99-H99)</f>
        <v/>
      </c>
      <c r="L99" s="17" t="str">
        <f>IF(K99="","",Summary!$C$5+SUM(K$5:K99))</f>
        <v/>
      </c>
      <c r="M99" s="18" t="str">
        <f>IF(G99="","",IF(G99&gt;0,100/(G99+100),ABS(G99)/(ABS(G99)+100)))</f>
        <v/>
      </c>
      <c r="N99" t="e">
        <f>IF(L99="",NA(),L99)</f>
        <v>#N/A</v>
      </c>
    </row>
    <row r="100">
      <c r="A100" s="13" t="n"/>
      <c r="B100" s="14" t="n"/>
      <c r="C100" s="14" t="n"/>
      <c r="D100" s="14" t="n"/>
      <c r="E100" s="14" t="n"/>
      <c r="F100" s="14" t="n"/>
      <c r="G100" s="15" t="n"/>
      <c r="H100" s="16" t="n"/>
      <c r="I100" s="14" t="n"/>
      <c r="J100" s="17" t="str">
        <f>IF(OR(H100="",G100="",I100="",I100="Open"),"",IF(I100="Won",H100*IF(G100&gt;0,1+G100/100,1+100/ABS(G100)),IF(I100="Push",H100,0)))</f>
        <v/>
      </c>
      <c r="K100" s="17" t="str">
        <f>IF(J100="","",J100-H100)</f>
        <v/>
      </c>
      <c r="L100" s="17" t="str">
        <f>IF(K100="","",Summary!$C$5+SUM(K$5:K100))</f>
        <v/>
      </c>
      <c r="M100" s="18" t="str">
        <f>IF(G100="","",IF(G100&gt;0,100/(G100+100),ABS(G100)/(ABS(G100)+100)))</f>
        <v/>
      </c>
      <c r="N100" t="e">
        <f>IF(L100="",NA(),L100)</f>
        <v>#N/A</v>
      </c>
    </row>
    <row r="101">
      <c r="A101" s="13" t="n"/>
      <c r="B101" s="14" t="n"/>
      <c r="C101" s="14" t="n"/>
      <c r="D101" s="14" t="n"/>
      <c r="E101" s="14" t="n"/>
      <c r="F101" s="14" t="n"/>
      <c r="G101" s="15" t="n"/>
      <c r="H101" s="16" t="n"/>
      <c r="I101" s="14" t="n"/>
      <c r="J101" s="17" t="str">
        <f>IF(OR(H101="",G101="",I101="",I101="Open"),"",IF(I101="Won",H101*IF(G101&gt;0,1+G101/100,1+100/ABS(G101)),IF(I101="Push",H101,0)))</f>
        <v/>
      </c>
      <c r="K101" s="17" t="str">
        <f>IF(J101="","",J101-H101)</f>
        <v/>
      </c>
      <c r="L101" s="17" t="str">
        <f>IF(K101="","",Summary!$C$5+SUM(K$5:K101))</f>
        <v/>
      </c>
      <c r="M101" s="18" t="str">
        <f>IF(G101="","",IF(G101&gt;0,100/(G101+100),ABS(G101)/(ABS(G101)+100)))</f>
        <v/>
      </c>
      <c r="N101" t="e">
        <f>IF(L101="",NA(),L101)</f>
        <v>#N/A</v>
      </c>
    </row>
    <row r="102">
      <c r="A102" s="13" t="n"/>
      <c r="B102" s="14" t="n"/>
      <c r="C102" s="14" t="n"/>
      <c r="D102" s="14" t="n"/>
      <c r="E102" s="14" t="n"/>
      <c r="F102" s="14" t="n"/>
      <c r="G102" s="15" t="n"/>
      <c r="H102" s="16" t="n"/>
      <c r="I102" s="14" t="n"/>
      <c r="J102" s="17" t="str">
        <f>IF(OR(H102="",G102="",I102="",I102="Open"),"",IF(I102="Won",H102*IF(G102&gt;0,1+G102/100,1+100/ABS(G102)),IF(I102="Push",H102,0)))</f>
        <v/>
      </c>
      <c r="K102" s="17" t="str">
        <f>IF(J102="","",J102-H102)</f>
        <v/>
      </c>
      <c r="L102" s="17" t="str">
        <f>IF(K102="","",Summary!$C$5+SUM(K$5:K102))</f>
        <v/>
      </c>
      <c r="M102" s="18" t="str">
        <f>IF(G102="","",IF(G102&gt;0,100/(G102+100),ABS(G102)/(ABS(G102)+100)))</f>
        <v/>
      </c>
      <c r="N102" t="e">
        <f>IF(L102="",NA(),L102)</f>
        <v>#N/A</v>
      </c>
    </row>
    <row r="103">
      <c r="A103" s="13" t="n"/>
      <c r="B103" s="14" t="n"/>
      <c r="C103" s="14" t="n"/>
      <c r="D103" s="14" t="n"/>
      <c r="E103" s="14" t="n"/>
      <c r="F103" s="14" t="n"/>
      <c r="G103" s="15" t="n"/>
      <c r="H103" s="16" t="n"/>
      <c r="I103" s="14" t="n"/>
      <c r="J103" s="17" t="str">
        <f>IF(OR(H103="",G103="",I103="",I103="Open"),"",IF(I103="Won",H103*IF(G103&gt;0,1+G103/100,1+100/ABS(G103)),IF(I103="Push",H103,0)))</f>
        <v/>
      </c>
      <c r="K103" s="17" t="str">
        <f>IF(J103="","",J103-H103)</f>
        <v/>
      </c>
      <c r="L103" s="17" t="str">
        <f>IF(K103="","",Summary!$C$5+SUM(K$5:K103))</f>
        <v/>
      </c>
      <c r="M103" s="18" t="str">
        <f>IF(G103="","",IF(G103&gt;0,100/(G103+100),ABS(G103)/(ABS(G103)+100)))</f>
        <v/>
      </c>
      <c r="N103" t="e">
        <f>IF(L103="",NA(),L103)</f>
        <v>#N/A</v>
      </c>
    </row>
    <row r="104">
      <c r="A104" s="13" t="n"/>
      <c r="B104" s="14" t="n"/>
      <c r="C104" s="14" t="n"/>
      <c r="D104" s="14" t="n"/>
      <c r="E104" s="14" t="n"/>
      <c r="F104" s="14" t="n"/>
      <c r="G104" s="15" t="n"/>
      <c r="H104" s="16" t="n"/>
      <c r="I104" s="14" t="n"/>
      <c r="J104" s="17" t="str">
        <f>IF(OR(H104="",G104="",I104="",I104="Open"),"",IF(I104="Won",H104*IF(G104&gt;0,1+G104/100,1+100/ABS(G104)),IF(I104="Push",H104,0)))</f>
        <v/>
      </c>
      <c r="K104" s="17" t="str">
        <f>IF(J104="","",J104-H104)</f>
        <v/>
      </c>
      <c r="L104" s="17" t="str">
        <f>IF(K104="","",Summary!$C$5+SUM(K$5:K104))</f>
        <v/>
      </c>
      <c r="M104" s="18" t="str">
        <f>IF(G104="","",IF(G104&gt;0,100/(G104+100),ABS(G104)/(ABS(G104)+100)))</f>
        <v/>
      </c>
      <c r="N104" t="e">
        <f>IF(L104="",NA(),L104)</f>
        <v>#N/A</v>
      </c>
    </row>
    <row r="105">
      <c r="A105" s="13" t="n"/>
      <c r="B105" s="14" t="n"/>
      <c r="C105" s="14" t="n"/>
      <c r="D105" s="14" t="n"/>
      <c r="E105" s="14" t="n"/>
      <c r="F105" s="14" t="n"/>
      <c r="G105" s="15" t="n"/>
      <c r="H105" s="16" t="n"/>
      <c r="I105" s="14" t="n"/>
      <c r="J105" s="17" t="str">
        <f>IF(OR(H105="",G105="",I105="",I105="Open"),"",IF(I105="Won",H105*IF(G105&gt;0,1+G105/100,1+100/ABS(G105)),IF(I105="Push",H105,0)))</f>
        <v/>
      </c>
      <c r="K105" s="17" t="str">
        <f>IF(J105="","",J105-H105)</f>
        <v/>
      </c>
      <c r="L105" s="17" t="str">
        <f>IF(K105="","",Summary!$C$5+SUM(K$5:K105))</f>
        <v/>
      </c>
      <c r="M105" s="18" t="str">
        <f>IF(G105="","",IF(G105&gt;0,100/(G105+100),ABS(G105)/(ABS(G105)+100)))</f>
        <v/>
      </c>
      <c r="N105" t="e">
        <f>IF(L105="",NA(),L105)</f>
        <v>#N/A</v>
      </c>
    </row>
    <row r="106">
      <c r="A106" s="13" t="n"/>
      <c r="B106" s="14" t="n"/>
      <c r="C106" s="14" t="n"/>
      <c r="D106" s="14" t="n"/>
      <c r="E106" s="14" t="n"/>
      <c r="F106" s="14" t="n"/>
      <c r="G106" s="15" t="n"/>
      <c r="H106" s="16" t="n"/>
      <c r="I106" s="14" t="n"/>
      <c r="J106" s="17" t="str">
        <f>IF(OR(H106="",G106="",I106="",I106="Open"),"",IF(I106="Won",H106*IF(G106&gt;0,1+G106/100,1+100/ABS(G106)),IF(I106="Push",H106,0)))</f>
        <v/>
      </c>
      <c r="K106" s="17" t="str">
        <f>IF(J106="","",J106-H106)</f>
        <v/>
      </c>
      <c r="L106" s="17" t="str">
        <f>IF(K106="","",Summary!$C$5+SUM(K$5:K106))</f>
        <v/>
      </c>
      <c r="M106" s="18" t="str">
        <f>IF(G106="","",IF(G106&gt;0,100/(G106+100),ABS(G106)/(ABS(G106)+100)))</f>
        <v/>
      </c>
      <c r="N106" t="e">
        <f>IF(L106="",NA(),L106)</f>
        <v>#N/A</v>
      </c>
    </row>
    <row r="107">
      <c r="A107" s="13" t="n"/>
      <c r="B107" s="14" t="n"/>
      <c r="C107" s="14" t="n"/>
      <c r="D107" s="14" t="n"/>
      <c r="E107" s="14" t="n"/>
      <c r="F107" s="14" t="n"/>
      <c r="G107" s="15" t="n"/>
      <c r="H107" s="16" t="n"/>
      <c r="I107" s="14" t="n"/>
      <c r="J107" s="17" t="str">
        <f>IF(OR(H107="",G107="",I107="",I107="Open"),"",IF(I107="Won",H107*IF(G107&gt;0,1+G107/100,1+100/ABS(G107)),IF(I107="Push",H107,0)))</f>
        <v/>
      </c>
      <c r="K107" s="17" t="str">
        <f>IF(J107="","",J107-H107)</f>
        <v/>
      </c>
      <c r="L107" s="17" t="str">
        <f>IF(K107="","",Summary!$C$5+SUM(K$5:K107))</f>
        <v/>
      </c>
      <c r="M107" s="18" t="str">
        <f>IF(G107="","",IF(G107&gt;0,100/(G107+100),ABS(G107)/(ABS(G107)+100)))</f>
        <v/>
      </c>
      <c r="N107" t="e">
        <f>IF(L107="",NA(),L107)</f>
        <v>#N/A</v>
      </c>
    </row>
    <row r="108">
      <c r="A108" s="13" t="n"/>
      <c r="B108" s="14" t="n"/>
      <c r="C108" s="14" t="n"/>
      <c r="D108" s="14" t="n"/>
      <c r="E108" s="14" t="n"/>
      <c r="F108" s="14" t="n"/>
      <c r="G108" s="15" t="n"/>
      <c r="H108" s="16" t="n"/>
      <c r="I108" s="14" t="n"/>
      <c r="J108" s="17" t="str">
        <f>IF(OR(H108="",G108="",I108="",I108="Open"),"",IF(I108="Won",H108*IF(G108&gt;0,1+G108/100,1+100/ABS(G108)),IF(I108="Push",H108,0)))</f>
        <v/>
      </c>
      <c r="K108" s="17" t="str">
        <f>IF(J108="","",J108-H108)</f>
        <v/>
      </c>
      <c r="L108" s="17" t="str">
        <f>IF(K108="","",Summary!$C$5+SUM(K$5:K108))</f>
        <v/>
      </c>
      <c r="M108" s="18" t="str">
        <f>IF(G108="","",IF(G108&gt;0,100/(G108+100),ABS(G108)/(ABS(G108)+100)))</f>
        <v/>
      </c>
      <c r="N108" t="e">
        <f>IF(L108="",NA(),L108)</f>
        <v>#N/A</v>
      </c>
    </row>
    <row r="109">
      <c r="A109" s="13" t="n"/>
      <c r="B109" s="14" t="n"/>
      <c r="C109" s="14" t="n"/>
      <c r="D109" s="14" t="n"/>
      <c r="E109" s="14" t="n"/>
      <c r="F109" s="14" t="n"/>
      <c r="G109" s="15" t="n"/>
      <c r="H109" s="16" t="n"/>
      <c r="I109" s="14" t="n"/>
      <c r="J109" s="17" t="str">
        <f>IF(OR(H109="",G109="",I109="",I109="Open"),"",IF(I109="Won",H109*IF(G109&gt;0,1+G109/100,1+100/ABS(G109)),IF(I109="Push",H109,0)))</f>
        <v/>
      </c>
      <c r="K109" s="17" t="str">
        <f>IF(J109="","",J109-H109)</f>
        <v/>
      </c>
      <c r="L109" s="17" t="str">
        <f>IF(K109="","",Summary!$C$5+SUM(K$5:K109))</f>
        <v/>
      </c>
      <c r="M109" s="18" t="str">
        <f>IF(G109="","",IF(G109&gt;0,100/(G109+100),ABS(G109)/(ABS(G109)+100)))</f>
        <v/>
      </c>
      <c r="N109" t="e">
        <f>IF(L109="",NA(),L109)</f>
        <v>#N/A</v>
      </c>
    </row>
    <row r="110">
      <c r="A110" s="13" t="n"/>
      <c r="B110" s="14" t="n"/>
      <c r="C110" s="14" t="n"/>
      <c r="D110" s="14" t="n"/>
      <c r="E110" s="14" t="n"/>
      <c r="F110" s="14" t="n"/>
      <c r="G110" s="15" t="n"/>
      <c r="H110" s="16" t="n"/>
      <c r="I110" s="14" t="n"/>
      <c r="J110" s="17" t="str">
        <f>IF(OR(H110="",G110="",I110="",I110="Open"),"",IF(I110="Won",H110*IF(G110&gt;0,1+G110/100,1+100/ABS(G110)),IF(I110="Push",H110,0)))</f>
        <v/>
      </c>
      <c r="K110" s="17" t="str">
        <f>IF(J110="","",J110-H110)</f>
        <v/>
      </c>
      <c r="L110" s="17" t="str">
        <f>IF(K110="","",Summary!$C$5+SUM(K$5:K110))</f>
        <v/>
      </c>
      <c r="M110" s="18" t="str">
        <f>IF(G110="","",IF(G110&gt;0,100/(G110+100),ABS(G110)/(ABS(G110)+100)))</f>
        <v/>
      </c>
      <c r="N110" t="e">
        <f>IF(L110="",NA(),L110)</f>
        <v>#N/A</v>
      </c>
    </row>
    <row r="111">
      <c r="A111" s="13" t="n"/>
      <c r="B111" s="14" t="n"/>
      <c r="C111" s="14" t="n"/>
      <c r="D111" s="14" t="n"/>
      <c r="E111" s="14" t="n"/>
      <c r="F111" s="14" t="n"/>
      <c r="G111" s="15" t="n"/>
      <c r="H111" s="16" t="n"/>
      <c r="I111" s="14" t="n"/>
      <c r="J111" s="17" t="str">
        <f>IF(OR(H111="",G111="",I111="",I111="Open"),"",IF(I111="Won",H111*IF(G111&gt;0,1+G111/100,1+100/ABS(G111)),IF(I111="Push",H111,0)))</f>
        <v/>
      </c>
      <c r="K111" s="17" t="str">
        <f>IF(J111="","",J111-H111)</f>
        <v/>
      </c>
      <c r="L111" s="17" t="str">
        <f>IF(K111="","",Summary!$C$5+SUM(K$5:K111))</f>
        <v/>
      </c>
      <c r="M111" s="18" t="str">
        <f>IF(G111="","",IF(G111&gt;0,100/(G111+100),ABS(G111)/(ABS(G111)+100)))</f>
        <v/>
      </c>
      <c r="N111" t="e">
        <f>IF(L111="",NA(),L111)</f>
        <v>#N/A</v>
      </c>
    </row>
    <row r="112">
      <c r="A112" s="13" t="n"/>
      <c r="B112" s="14" t="n"/>
      <c r="C112" s="14" t="n"/>
      <c r="D112" s="14" t="n"/>
      <c r="E112" s="14" t="n"/>
      <c r="F112" s="14" t="n"/>
      <c r="G112" s="15" t="n"/>
      <c r="H112" s="16" t="n"/>
      <c r="I112" s="14" t="n"/>
      <c r="J112" s="17" t="str">
        <f>IF(OR(H112="",G112="",I112="",I112="Open"),"",IF(I112="Won",H112*IF(G112&gt;0,1+G112/100,1+100/ABS(G112)),IF(I112="Push",H112,0)))</f>
        <v/>
      </c>
      <c r="K112" s="17" t="str">
        <f>IF(J112="","",J112-H112)</f>
        <v/>
      </c>
      <c r="L112" s="17" t="str">
        <f>IF(K112="","",Summary!$C$5+SUM(K$5:K112))</f>
        <v/>
      </c>
      <c r="M112" s="18" t="str">
        <f>IF(G112="","",IF(G112&gt;0,100/(G112+100),ABS(G112)/(ABS(G112)+100)))</f>
        <v/>
      </c>
      <c r="N112" t="e">
        <f>IF(L112="",NA(),L112)</f>
        <v>#N/A</v>
      </c>
    </row>
    <row r="113">
      <c r="A113" s="13" t="n"/>
      <c r="B113" s="14" t="n"/>
      <c r="C113" s="14" t="n"/>
      <c r="D113" s="14" t="n"/>
      <c r="E113" s="14" t="n"/>
      <c r="F113" s="14" t="n"/>
      <c r="G113" s="15" t="n"/>
      <c r="H113" s="16" t="n"/>
      <c r="I113" s="14" t="n"/>
      <c r="J113" s="17" t="str">
        <f>IF(OR(H113="",G113="",I113="",I113="Open"),"",IF(I113="Won",H113*IF(G113&gt;0,1+G113/100,1+100/ABS(G113)),IF(I113="Push",H113,0)))</f>
        <v/>
      </c>
      <c r="K113" s="17" t="str">
        <f>IF(J113="","",J113-H113)</f>
        <v/>
      </c>
      <c r="L113" s="17" t="str">
        <f>IF(K113="","",Summary!$C$5+SUM(K$5:K113))</f>
        <v/>
      </c>
      <c r="M113" s="18" t="str">
        <f>IF(G113="","",IF(G113&gt;0,100/(G113+100),ABS(G113)/(ABS(G113)+100)))</f>
        <v/>
      </c>
      <c r="N113" t="e">
        <f>IF(L113="",NA(),L113)</f>
        <v>#N/A</v>
      </c>
    </row>
    <row r="114">
      <c r="A114" s="13" t="n"/>
      <c r="B114" s="14" t="n"/>
      <c r="C114" s="14" t="n"/>
      <c r="D114" s="14" t="n"/>
      <c r="E114" s="14" t="n"/>
      <c r="F114" s="14" t="n"/>
      <c r="G114" s="15" t="n"/>
      <c r="H114" s="16" t="n"/>
      <c r="I114" s="14" t="n"/>
      <c r="J114" s="17" t="str">
        <f>IF(OR(H114="",G114="",I114="",I114="Open"),"",IF(I114="Won",H114*IF(G114&gt;0,1+G114/100,1+100/ABS(G114)),IF(I114="Push",H114,0)))</f>
        <v/>
      </c>
      <c r="K114" s="17" t="str">
        <f>IF(J114="","",J114-H114)</f>
        <v/>
      </c>
      <c r="L114" s="17" t="str">
        <f>IF(K114="","",Summary!$C$5+SUM(K$5:K114))</f>
        <v/>
      </c>
      <c r="M114" s="18" t="str">
        <f>IF(G114="","",IF(G114&gt;0,100/(G114+100),ABS(G114)/(ABS(G114)+100)))</f>
        <v/>
      </c>
      <c r="N114" t="e">
        <f>IF(L114="",NA(),L114)</f>
        <v>#N/A</v>
      </c>
    </row>
    <row r="115">
      <c r="A115" s="13" t="n"/>
      <c r="B115" s="14" t="n"/>
      <c r="C115" s="14" t="n"/>
      <c r="D115" s="14" t="n"/>
      <c r="E115" s="14" t="n"/>
      <c r="F115" s="14" t="n"/>
      <c r="G115" s="15" t="n"/>
      <c r="H115" s="16" t="n"/>
      <c r="I115" s="14" t="n"/>
      <c r="J115" s="17" t="str">
        <f>IF(OR(H115="",G115="",I115="",I115="Open"),"",IF(I115="Won",H115*IF(G115&gt;0,1+G115/100,1+100/ABS(G115)),IF(I115="Push",H115,0)))</f>
        <v/>
      </c>
      <c r="K115" s="17" t="str">
        <f>IF(J115="","",J115-H115)</f>
        <v/>
      </c>
      <c r="L115" s="17" t="str">
        <f>IF(K115="","",Summary!$C$5+SUM(K$5:K115))</f>
        <v/>
      </c>
      <c r="M115" s="18" t="str">
        <f>IF(G115="","",IF(G115&gt;0,100/(G115+100),ABS(G115)/(ABS(G115)+100)))</f>
        <v/>
      </c>
      <c r="N115" t="e">
        <f>IF(L115="",NA(),L115)</f>
        <v>#N/A</v>
      </c>
    </row>
    <row r="116">
      <c r="A116" s="13" t="n"/>
      <c r="B116" s="14" t="n"/>
      <c r="C116" s="14" t="n"/>
      <c r="D116" s="14" t="n"/>
      <c r="E116" s="14" t="n"/>
      <c r="F116" s="14" t="n"/>
      <c r="G116" s="15" t="n"/>
      <c r="H116" s="16" t="n"/>
      <c r="I116" s="14" t="n"/>
      <c r="J116" s="17" t="str">
        <f>IF(OR(H116="",G116="",I116="",I116="Open"),"",IF(I116="Won",H116*IF(G116&gt;0,1+G116/100,1+100/ABS(G116)),IF(I116="Push",H116,0)))</f>
        <v/>
      </c>
      <c r="K116" s="17" t="str">
        <f>IF(J116="","",J116-H116)</f>
        <v/>
      </c>
      <c r="L116" s="17" t="str">
        <f>IF(K116="","",Summary!$C$5+SUM(K$5:K116))</f>
        <v/>
      </c>
      <c r="M116" s="18" t="str">
        <f>IF(G116="","",IF(G116&gt;0,100/(G116+100),ABS(G116)/(ABS(G116)+100)))</f>
        <v/>
      </c>
      <c r="N116" t="e">
        <f>IF(L116="",NA(),L116)</f>
        <v>#N/A</v>
      </c>
    </row>
    <row r="117">
      <c r="A117" s="13" t="n"/>
      <c r="B117" s="14" t="n"/>
      <c r="C117" s="14" t="n"/>
      <c r="D117" s="14" t="n"/>
      <c r="E117" s="14" t="n"/>
      <c r="F117" s="14" t="n"/>
      <c r="G117" s="15" t="n"/>
      <c r="H117" s="16" t="n"/>
      <c r="I117" s="14" t="n"/>
      <c r="J117" s="17" t="str">
        <f>IF(OR(H117="",G117="",I117="",I117="Open"),"",IF(I117="Won",H117*IF(G117&gt;0,1+G117/100,1+100/ABS(G117)),IF(I117="Push",H117,0)))</f>
        <v/>
      </c>
      <c r="K117" s="17" t="str">
        <f>IF(J117="","",J117-H117)</f>
        <v/>
      </c>
      <c r="L117" s="17" t="str">
        <f>IF(K117="","",Summary!$C$5+SUM(K$5:K117))</f>
        <v/>
      </c>
      <c r="M117" s="18" t="str">
        <f>IF(G117="","",IF(G117&gt;0,100/(G117+100),ABS(G117)/(ABS(G117)+100)))</f>
        <v/>
      </c>
      <c r="N117" t="e">
        <f>IF(L117="",NA(),L117)</f>
        <v>#N/A</v>
      </c>
    </row>
    <row r="118">
      <c r="A118" s="13" t="n"/>
      <c r="B118" s="14" t="n"/>
      <c r="C118" s="14" t="n"/>
      <c r="D118" s="14" t="n"/>
      <c r="E118" s="14" t="n"/>
      <c r="F118" s="14" t="n"/>
      <c r="G118" s="15" t="n"/>
      <c r="H118" s="16" t="n"/>
      <c r="I118" s="14" t="n"/>
      <c r="J118" s="17" t="str">
        <f>IF(OR(H118="",G118="",I118="",I118="Open"),"",IF(I118="Won",H118*IF(G118&gt;0,1+G118/100,1+100/ABS(G118)),IF(I118="Push",H118,0)))</f>
        <v/>
      </c>
      <c r="K118" s="17" t="str">
        <f>IF(J118="","",J118-H118)</f>
        <v/>
      </c>
      <c r="L118" s="17" t="str">
        <f>IF(K118="","",Summary!$C$5+SUM(K$5:K118))</f>
        <v/>
      </c>
      <c r="M118" s="18" t="str">
        <f>IF(G118="","",IF(G118&gt;0,100/(G118+100),ABS(G118)/(ABS(G118)+100)))</f>
        <v/>
      </c>
      <c r="N118" t="e">
        <f>IF(L118="",NA(),L118)</f>
        <v>#N/A</v>
      </c>
    </row>
    <row r="119">
      <c r="A119" s="13" t="n"/>
      <c r="B119" s="14" t="n"/>
      <c r="C119" s="14" t="n"/>
      <c r="D119" s="14" t="n"/>
      <c r="E119" s="14" t="n"/>
      <c r="F119" s="14" t="n"/>
      <c r="G119" s="15" t="n"/>
      <c r="H119" s="16" t="n"/>
      <c r="I119" s="14" t="n"/>
      <c r="J119" s="17" t="str">
        <f>IF(OR(H119="",G119="",I119="",I119="Open"),"",IF(I119="Won",H119*IF(G119&gt;0,1+G119/100,1+100/ABS(G119)),IF(I119="Push",H119,0)))</f>
        <v/>
      </c>
      <c r="K119" s="17" t="str">
        <f>IF(J119="","",J119-H119)</f>
        <v/>
      </c>
      <c r="L119" s="17" t="str">
        <f>IF(K119="","",Summary!$C$5+SUM(K$5:K119))</f>
        <v/>
      </c>
      <c r="M119" s="18" t="str">
        <f>IF(G119="","",IF(G119&gt;0,100/(G119+100),ABS(G119)/(ABS(G119)+100)))</f>
        <v/>
      </c>
      <c r="N119" t="e">
        <f>IF(L119="",NA(),L119)</f>
        <v>#N/A</v>
      </c>
    </row>
    <row r="120">
      <c r="A120" s="13" t="n"/>
      <c r="B120" s="14" t="n"/>
      <c r="C120" s="14" t="n"/>
      <c r="D120" s="14" t="n"/>
      <c r="E120" s="14" t="n"/>
      <c r="F120" s="14" t="n"/>
      <c r="G120" s="15" t="n"/>
      <c r="H120" s="16" t="n"/>
      <c r="I120" s="14" t="n"/>
      <c r="J120" s="17" t="str">
        <f>IF(OR(H120="",G120="",I120="",I120="Open"),"",IF(I120="Won",H120*IF(G120&gt;0,1+G120/100,1+100/ABS(G120)),IF(I120="Push",H120,0)))</f>
        <v/>
      </c>
      <c r="K120" s="17" t="str">
        <f>IF(J120="","",J120-H120)</f>
        <v/>
      </c>
      <c r="L120" s="17" t="str">
        <f>IF(K120="","",Summary!$C$5+SUM(K$5:K120))</f>
        <v/>
      </c>
      <c r="M120" s="18" t="str">
        <f>IF(G120="","",IF(G120&gt;0,100/(G120+100),ABS(G120)/(ABS(G120)+100)))</f>
        <v/>
      </c>
      <c r="N120" t="e">
        <f>IF(L120="",NA(),L120)</f>
        <v>#N/A</v>
      </c>
    </row>
    <row r="121">
      <c r="A121" s="13" t="n"/>
      <c r="B121" s="14" t="n"/>
      <c r="C121" s="14" t="n"/>
      <c r="D121" s="14" t="n"/>
      <c r="E121" s="14" t="n"/>
      <c r="F121" s="14" t="n"/>
      <c r="G121" s="15" t="n"/>
      <c r="H121" s="16" t="n"/>
      <c r="I121" s="14" t="n"/>
      <c r="J121" s="17" t="str">
        <f>IF(OR(H121="",G121="",I121="",I121="Open"),"",IF(I121="Won",H121*IF(G121&gt;0,1+G121/100,1+100/ABS(G121)),IF(I121="Push",H121,0)))</f>
        <v/>
      </c>
      <c r="K121" s="17" t="str">
        <f>IF(J121="","",J121-H121)</f>
        <v/>
      </c>
      <c r="L121" s="17" t="str">
        <f>IF(K121="","",Summary!$C$5+SUM(K$5:K121))</f>
        <v/>
      </c>
      <c r="M121" s="18" t="str">
        <f>IF(G121="","",IF(G121&gt;0,100/(G121+100),ABS(G121)/(ABS(G121)+100)))</f>
        <v/>
      </c>
      <c r="N121" t="e">
        <f>IF(L121="",NA(),L121)</f>
        <v>#N/A</v>
      </c>
    </row>
    <row r="122">
      <c r="A122" s="13" t="n"/>
      <c r="B122" s="14" t="n"/>
      <c r="C122" s="14" t="n"/>
      <c r="D122" s="14" t="n"/>
      <c r="E122" s="14" t="n"/>
      <c r="F122" s="14" t="n"/>
      <c r="G122" s="15" t="n"/>
      <c r="H122" s="16" t="n"/>
      <c r="I122" s="14" t="n"/>
      <c r="J122" s="17" t="str">
        <f>IF(OR(H122="",G122="",I122="",I122="Open"),"",IF(I122="Won",H122*IF(G122&gt;0,1+G122/100,1+100/ABS(G122)),IF(I122="Push",H122,0)))</f>
        <v/>
      </c>
      <c r="K122" s="17" t="str">
        <f>IF(J122="","",J122-H122)</f>
        <v/>
      </c>
      <c r="L122" s="17" t="str">
        <f>IF(K122="","",Summary!$C$5+SUM(K$5:K122))</f>
        <v/>
      </c>
      <c r="M122" s="18" t="str">
        <f>IF(G122="","",IF(G122&gt;0,100/(G122+100),ABS(G122)/(ABS(G122)+100)))</f>
        <v/>
      </c>
      <c r="N122" t="e">
        <f>IF(L122="",NA(),L122)</f>
        <v>#N/A</v>
      </c>
    </row>
    <row r="123">
      <c r="A123" s="13" t="n"/>
      <c r="B123" s="14" t="n"/>
      <c r="C123" s="14" t="n"/>
      <c r="D123" s="14" t="n"/>
      <c r="E123" s="14" t="n"/>
      <c r="F123" s="14" t="n"/>
      <c r="G123" s="15" t="n"/>
      <c r="H123" s="16" t="n"/>
      <c r="I123" s="14" t="n"/>
      <c r="J123" s="17" t="str">
        <f>IF(OR(H123="",G123="",I123="",I123="Open"),"",IF(I123="Won",H123*IF(G123&gt;0,1+G123/100,1+100/ABS(G123)),IF(I123="Push",H123,0)))</f>
        <v/>
      </c>
      <c r="K123" s="17" t="str">
        <f>IF(J123="","",J123-H123)</f>
        <v/>
      </c>
      <c r="L123" s="17" t="str">
        <f>IF(K123="","",Summary!$C$5+SUM(K$5:K123))</f>
        <v/>
      </c>
      <c r="M123" s="18" t="str">
        <f>IF(G123="","",IF(G123&gt;0,100/(G123+100),ABS(G123)/(ABS(G123)+100)))</f>
        <v/>
      </c>
      <c r="N123" t="e">
        <f>IF(L123="",NA(),L123)</f>
        <v>#N/A</v>
      </c>
    </row>
    <row r="124">
      <c r="A124" s="13" t="n"/>
      <c r="B124" s="14" t="n"/>
      <c r="C124" s="14" t="n"/>
      <c r="D124" s="14" t="n"/>
      <c r="E124" s="14" t="n"/>
      <c r="F124" s="14" t="n"/>
      <c r="G124" s="15" t="n"/>
      <c r="H124" s="16" t="n"/>
      <c r="I124" s="14" t="n"/>
      <c r="J124" s="17" t="str">
        <f>IF(OR(H124="",G124="",I124="",I124="Open"),"",IF(I124="Won",H124*IF(G124&gt;0,1+G124/100,1+100/ABS(G124)),IF(I124="Push",H124,0)))</f>
        <v/>
      </c>
      <c r="K124" s="17" t="str">
        <f>IF(J124="","",J124-H124)</f>
        <v/>
      </c>
      <c r="L124" s="17" t="str">
        <f>IF(K124="","",Summary!$C$5+SUM(K$5:K124))</f>
        <v/>
      </c>
      <c r="M124" s="18" t="str">
        <f>IF(G124="","",IF(G124&gt;0,100/(G124+100),ABS(G124)/(ABS(G124)+100)))</f>
        <v/>
      </c>
      <c r="N124" t="e">
        <f>IF(L124="",NA(),L124)</f>
        <v>#N/A</v>
      </c>
    </row>
    <row r="125">
      <c r="A125" s="13" t="n"/>
      <c r="B125" s="14" t="n"/>
      <c r="C125" s="14" t="n"/>
      <c r="D125" s="14" t="n"/>
      <c r="E125" s="14" t="n"/>
      <c r="F125" s="14" t="n"/>
      <c r="G125" s="15" t="n"/>
      <c r="H125" s="16" t="n"/>
      <c r="I125" s="14" t="n"/>
      <c r="J125" s="17" t="str">
        <f>IF(OR(H125="",G125="",I125="",I125="Open"),"",IF(I125="Won",H125*IF(G125&gt;0,1+G125/100,1+100/ABS(G125)),IF(I125="Push",H125,0)))</f>
        <v/>
      </c>
      <c r="K125" s="17" t="str">
        <f>IF(J125="","",J125-H125)</f>
        <v/>
      </c>
      <c r="L125" s="17" t="str">
        <f>IF(K125="","",Summary!$C$5+SUM(K$5:K125))</f>
        <v/>
      </c>
      <c r="M125" s="18" t="str">
        <f>IF(G125="","",IF(G125&gt;0,100/(G125+100),ABS(G125)/(ABS(G125)+100)))</f>
        <v/>
      </c>
      <c r="N125" t="e">
        <f>IF(L125="",NA(),L125)</f>
        <v>#N/A</v>
      </c>
    </row>
    <row r="126">
      <c r="A126" s="13" t="n"/>
      <c r="B126" s="14" t="n"/>
      <c r="C126" s="14" t="n"/>
      <c r="D126" s="14" t="n"/>
      <c r="E126" s="14" t="n"/>
      <c r="F126" s="14" t="n"/>
      <c r="G126" s="15" t="n"/>
      <c r="H126" s="16" t="n"/>
      <c r="I126" s="14" t="n"/>
      <c r="J126" s="17" t="str">
        <f>IF(OR(H126="",G126="",I126="",I126="Open"),"",IF(I126="Won",H126*IF(G126&gt;0,1+G126/100,1+100/ABS(G126)),IF(I126="Push",H126,0)))</f>
        <v/>
      </c>
      <c r="K126" s="17" t="str">
        <f>IF(J126="","",J126-H126)</f>
        <v/>
      </c>
      <c r="L126" s="17" t="str">
        <f>IF(K126="","",Summary!$C$5+SUM(K$5:K126))</f>
        <v/>
      </c>
      <c r="M126" s="18" t="str">
        <f>IF(G126="","",IF(G126&gt;0,100/(G126+100),ABS(G126)/(ABS(G126)+100)))</f>
        <v/>
      </c>
      <c r="N126" t="e">
        <f>IF(L126="",NA(),L126)</f>
        <v>#N/A</v>
      </c>
    </row>
    <row r="127">
      <c r="A127" s="13" t="n"/>
      <c r="B127" s="14" t="n"/>
      <c r="C127" s="14" t="n"/>
      <c r="D127" s="14" t="n"/>
      <c r="E127" s="14" t="n"/>
      <c r="F127" s="14" t="n"/>
      <c r="G127" s="15" t="n"/>
      <c r="H127" s="16" t="n"/>
      <c r="I127" s="14" t="n"/>
      <c r="J127" s="17" t="str">
        <f>IF(OR(H127="",G127="",I127="",I127="Open"),"",IF(I127="Won",H127*IF(G127&gt;0,1+G127/100,1+100/ABS(G127)),IF(I127="Push",H127,0)))</f>
        <v/>
      </c>
      <c r="K127" s="17" t="str">
        <f>IF(J127="","",J127-H127)</f>
        <v/>
      </c>
      <c r="L127" s="17" t="str">
        <f>IF(K127="","",Summary!$C$5+SUM(K$5:K127))</f>
        <v/>
      </c>
      <c r="M127" s="18" t="str">
        <f>IF(G127="","",IF(G127&gt;0,100/(G127+100),ABS(G127)/(ABS(G127)+100)))</f>
        <v/>
      </c>
      <c r="N127" t="e">
        <f>IF(L127="",NA(),L127)</f>
        <v>#N/A</v>
      </c>
    </row>
    <row r="128">
      <c r="A128" s="13" t="n"/>
      <c r="B128" s="14" t="n"/>
      <c r="C128" s="14" t="n"/>
      <c r="D128" s="14" t="n"/>
      <c r="E128" s="14" t="n"/>
      <c r="F128" s="14" t="n"/>
      <c r="G128" s="15" t="n"/>
      <c r="H128" s="16" t="n"/>
      <c r="I128" s="14" t="n"/>
      <c r="J128" s="17" t="str">
        <f>IF(OR(H128="",G128="",I128="",I128="Open"),"",IF(I128="Won",H128*IF(G128&gt;0,1+G128/100,1+100/ABS(G128)),IF(I128="Push",H128,0)))</f>
        <v/>
      </c>
      <c r="K128" s="17" t="str">
        <f>IF(J128="","",J128-H128)</f>
        <v/>
      </c>
      <c r="L128" s="17" t="str">
        <f>IF(K128="","",Summary!$C$5+SUM(K$5:K128))</f>
        <v/>
      </c>
      <c r="M128" s="18" t="str">
        <f>IF(G128="","",IF(G128&gt;0,100/(G128+100),ABS(G128)/(ABS(G128)+100)))</f>
        <v/>
      </c>
      <c r="N128" t="e">
        <f>IF(L128="",NA(),L128)</f>
        <v>#N/A</v>
      </c>
    </row>
    <row r="129">
      <c r="A129" s="13" t="n"/>
      <c r="B129" s="14" t="n"/>
      <c r="C129" s="14" t="n"/>
      <c r="D129" s="14" t="n"/>
      <c r="E129" s="14" t="n"/>
      <c r="F129" s="14" t="n"/>
      <c r="G129" s="15" t="n"/>
      <c r="H129" s="16" t="n"/>
      <c r="I129" s="14" t="n"/>
      <c r="J129" s="17" t="str">
        <f>IF(OR(H129="",G129="",I129="",I129="Open"),"",IF(I129="Won",H129*IF(G129&gt;0,1+G129/100,1+100/ABS(G129)),IF(I129="Push",H129,0)))</f>
        <v/>
      </c>
      <c r="K129" s="17" t="str">
        <f>IF(J129="","",J129-H129)</f>
        <v/>
      </c>
      <c r="L129" s="17" t="str">
        <f>IF(K129="","",Summary!$C$5+SUM(K$5:K129))</f>
        <v/>
      </c>
      <c r="M129" s="18" t="str">
        <f>IF(G129="","",IF(G129&gt;0,100/(G129+100),ABS(G129)/(ABS(G129)+100)))</f>
        <v/>
      </c>
      <c r="N129" t="e">
        <f>IF(L129="",NA(),L129)</f>
        <v>#N/A</v>
      </c>
    </row>
    <row r="130">
      <c r="A130" s="13" t="n"/>
      <c r="B130" s="14" t="n"/>
      <c r="C130" s="14" t="n"/>
      <c r="D130" s="14" t="n"/>
      <c r="E130" s="14" t="n"/>
      <c r="F130" s="14" t="n"/>
      <c r="G130" s="15" t="n"/>
      <c r="H130" s="16" t="n"/>
      <c r="I130" s="14" t="n"/>
      <c r="J130" s="17" t="str">
        <f>IF(OR(H130="",G130="",I130="",I130="Open"),"",IF(I130="Won",H130*IF(G130&gt;0,1+G130/100,1+100/ABS(G130)),IF(I130="Push",H130,0)))</f>
        <v/>
      </c>
      <c r="K130" s="17" t="str">
        <f>IF(J130="","",J130-H130)</f>
        <v/>
      </c>
      <c r="L130" s="17" t="str">
        <f>IF(K130="","",Summary!$C$5+SUM(K$5:K130))</f>
        <v/>
      </c>
      <c r="M130" s="18" t="str">
        <f>IF(G130="","",IF(G130&gt;0,100/(G130+100),ABS(G130)/(ABS(G130)+100)))</f>
        <v/>
      </c>
      <c r="N130" t="e">
        <f>IF(L130="",NA(),L130)</f>
        <v>#N/A</v>
      </c>
    </row>
    <row r="131">
      <c r="A131" s="13" t="n"/>
      <c r="B131" s="14" t="n"/>
      <c r="C131" s="14" t="n"/>
      <c r="D131" s="14" t="n"/>
      <c r="E131" s="14" t="n"/>
      <c r="F131" s="14" t="n"/>
      <c r="G131" s="15" t="n"/>
      <c r="H131" s="16" t="n"/>
      <c r="I131" s="14" t="n"/>
      <c r="J131" s="17" t="str">
        <f>IF(OR(H131="",G131="",I131="",I131="Open"),"",IF(I131="Won",H131*IF(G131&gt;0,1+G131/100,1+100/ABS(G131)),IF(I131="Push",H131,0)))</f>
        <v/>
      </c>
      <c r="K131" s="17" t="str">
        <f>IF(J131="","",J131-H131)</f>
        <v/>
      </c>
      <c r="L131" s="17" t="str">
        <f>IF(K131="","",Summary!$C$5+SUM(K$5:K131))</f>
        <v/>
      </c>
      <c r="M131" s="18" t="str">
        <f>IF(G131="","",IF(G131&gt;0,100/(G131+100),ABS(G131)/(ABS(G131)+100)))</f>
        <v/>
      </c>
      <c r="N131" t="e">
        <f>IF(L131="",NA(),L131)</f>
        <v>#N/A</v>
      </c>
    </row>
    <row r="132">
      <c r="A132" s="13" t="n"/>
      <c r="B132" s="14" t="n"/>
      <c r="C132" s="14" t="n"/>
      <c r="D132" s="14" t="n"/>
      <c r="E132" s="14" t="n"/>
      <c r="F132" s="14" t="n"/>
      <c r="G132" s="15" t="n"/>
      <c r="H132" s="16" t="n"/>
      <c r="I132" s="14" t="n"/>
      <c r="J132" s="17" t="str">
        <f>IF(OR(H132="",G132="",I132="",I132="Open"),"",IF(I132="Won",H132*IF(G132&gt;0,1+G132/100,1+100/ABS(G132)),IF(I132="Push",H132,0)))</f>
        <v/>
      </c>
      <c r="K132" s="17" t="str">
        <f>IF(J132="","",J132-H132)</f>
        <v/>
      </c>
      <c r="L132" s="17" t="str">
        <f>IF(K132="","",Summary!$C$5+SUM(K$5:K132))</f>
        <v/>
      </c>
      <c r="M132" s="18" t="str">
        <f>IF(G132="","",IF(G132&gt;0,100/(G132+100),ABS(G132)/(ABS(G132)+100)))</f>
        <v/>
      </c>
      <c r="N132" t="e">
        <f>IF(L132="",NA(),L132)</f>
        <v>#N/A</v>
      </c>
    </row>
    <row r="133">
      <c r="A133" s="13" t="n"/>
      <c r="B133" s="14" t="n"/>
      <c r="C133" s="14" t="n"/>
      <c r="D133" s="14" t="n"/>
      <c r="E133" s="14" t="n"/>
      <c r="F133" s="14" t="n"/>
      <c r="G133" s="15" t="n"/>
      <c r="H133" s="16" t="n"/>
      <c r="I133" s="14" t="n"/>
      <c r="J133" s="17" t="str">
        <f>IF(OR(H133="",G133="",I133="",I133="Open"),"",IF(I133="Won",H133*IF(G133&gt;0,1+G133/100,1+100/ABS(G133)),IF(I133="Push",H133,0)))</f>
        <v/>
      </c>
      <c r="K133" s="17" t="str">
        <f>IF(J133="","",J133-H133)</f>
        <v/>
      </c>
      <c r="L133" s="17" t="str">
        <f>IF(K133="","",Summary!$C$5+SUM(K$5:K133))</f>
        <v/>
      </c>
      <c r="M133" s="18" t="str">
        <f>IF(G133="","",IF(G133&gt;0,100/(G133+100),ABS(G133)/(ABS(G133)+100)))</f>
        <v/>
      </c>
      <c r="N133" t="e">
        <f>IF(L133="",NA(),L133)</f>
        <v>#N/A</v>
      </c>
    </row>
    <row r="134">
      <c r="A134" s="13" t="n"/>
      <c r="B134" s="14" t="n"/>
      <c r="C134" s="14" t="n"/>
      <c r="D134" s="14" t="n"/>
      <c r="E134" s="14" t="n"/>
      <c r="F134" s="14" t="n"/>
      <c r="G134" s="15" t="n"/>
      <c r="H134" s="16" t="n"/>
      <c r="I134" s="14" t="n"/>
      <c r="J134" s="17" t="str">
        <f>IF(OR(H134="",G134="",I134="",I134="Open"),"",IF(I134="Won",H134*IF(G134&gt;0,1+G134/100,1+100/ABS(G134)),IF(I134="Push",H134,0)))</f>
        <v/>
      </c>
      <c r="K134" s="17" t="str">
        <f>IF(J134="","",J134-H134)</f>
        <v/>
      </c>
      <c r="L134" s="17" t="str">
        <f>IF(K134="","",Summary!$C$5+SUM(K$5:K134))</f>
        <v/>
      </c>
      <c r="M134" s="18" t="str">
        <f>IF(G134="","",IF(G134&gt;0,100/(G134+100),ABS(G134)/(ABS(G134)+100)))</f>
        <v/>
      </c>
      <c r="N134" t="e">
        <f>IF(L134="",NA(),L134)</f>
        <v>#N/A</v>
      </c>
    </row>
    <row r="135">
      <c r="A135" s="13" t="n"/>
      <c r="B135" s="14" t="n"/>
      <c r="C135" s="14" t="n"/>
      <c r="D135" s="14" t="n"/>
      <c r="E135" s="14" t="n"/>
      <c r="F135" s="14" t="n"/>
      <c r="G135" s="15" t="n"/>
      <c r="H135" s="16" t="n"/>
      <c r="I135" s="14" t="n"/>
      <c r="J135" s="17" t="str">
        <f>IF(OR(H135="",G135="",I135="",I135="Open"),"",IF(I135="Won",H135*IF(G135&gt;0,1+G135/100,1+100/ABS(G135)),IF(I135="Push",H135,0)))</f>
        <v/>
      </c>
      <c r="K135" s="17" t="str">
        <f>IF(J135="","",J135-H135)</f>
        <v/>
      </c>
      <c r="L135" s="17" t="str">
        <f>IF(K135="","",Summary!$C$5+SUM(K$5:K135))</f>
        <v/>
      </c>
      <c r="M135" s="18" t="str">
        <f>IF(G135="","",IF(G135&gt;0,100/(G135+100),ABS(G135)/(ABS(G135)+100)))</f>
        <v/>
      </c>
      <c r="N135" t="e">
        <f>IF(L135="",NA(),L135)</f>
        <v>#N/A</v>
      </c>
    </row>
    <row r="136">
      <c r="A136" s="13" t="n"/>
      <c r="B136" s="14" t="n"/>
      <c r="C136" s="14" t="n"/>
      <c r="D136" s="14" t="n"/>
      <c r="E136" s="14" t="n"/>
      <c r="F136" s="14" t="n"/>
      <c r="G136" s="15" t="n"/>
      <c r="H136" s="16" t="n"/>
      <c r="I136" s="14" t="n"/>
      <c r="J136" s="17" t="str">
        <f>IF(OR(H136="",G136="",I136="",I136="Open"),"",IF(I136="Won",H136*IF(G136&gt;0,1+G136/100,1+100/ABS(G136)),IF(I136="Push",H136,0)))</f>
        <v/>
      </c>
      <c r="K136" s="17" t="str">
        <f>IF(J136="","",J136-H136)</f>
        <v/>
      </c>
      <c r="L136" s="17" t="str">
        <f>IF(K136="","",Summary!$C$5+SUM(K$5:K136))</f>
        <v/>
      </c>
      <c r="M136" s="18" t="str">
        <f>IF(G136="","",IF(G136&gt;0,100/(G136+100),ABS(G136)/(ABS(G136)+100)))</f>
        <v/>
      </c>
      <c r="N136" t="e">
        <f>IF(L136="",NA(),L136)</f>
        <v>#N/A</v>
      </c>
    </row>
    <row r="137">
      <c r="A137" s="13" t="n"/>
      <c r="B137" s="14" t="n"/>
      <c r="C137" s="14" t="n"/>
      <c r="D137" s="14" t="n"/>
      <c r="E137" s="14" t="n"/>
      <c r="F137" s="14" t="n"/>
      <c r="G137" s="15" t="n"/>
      <c r="H137" s="16" t="n"/>
      <c r="I137" s="14" t="n"/>
      <c r="J137" s="17" t="str">
        <f>IF(OR(H137="",G137="",I137="",I137="Open"),"",IF(I137="Won",H137*IF(G137&gt;0,1+G137/100,1+100/ABS(G137)),IF(I137="Push",H137,0)))</f>
        <v/>
      </c>
      <c r="K137" s="17" t="str">
        <f>IF(J137="","",J137-H137)</f>
        <v/>
      </c>
      <c r="L137" s="17" t="str">
        <f>IF(K137="","",Summary!$C$5+SUM(K$5:K137))</f>
        <v/>
      </c>
      <c r="M137" s="18" t="str">
        <f>IF(G137="","",IF(G137&gt;0,100/(G137+100),ABS(G137)/(ABS(G137)+100)))</f>
        <v/>
      </c>
      <c r="N137" t="e">
        <f>IF(L137="",NA(),L137)</f>
        <v>#N/A</v>
      </c>
    </row>
    <row r="138">
      <c r="A138" s="13" t="n"/>
      <c r="B138" s="14" t="n"/>
      <c r="C138" s="14" t="n"/>
      <c r="D138" s="14" t="n"/>
      <c r="E138" s="14" t="n"/>
      <c r="F138" s="14" t="n"/>
      <c r="G138" s="15" t="n"/>
      <c r="H138" s="16" t="n"/>
      <c r="I138" s="14" t="n"/>
      <c r="J138" s="17" t="str">
        <f>IF(OR(H138="",G138="",I138="",I138="Open"),"",IF(I138="Won",H138*IF(G138&gt;0,1+G138/100,1+100/ABS(G138)),IF(I138="Push",H138,0)))</f>
        <v/>
      </c>
      <c r="K138" s="17" t="str">
        <f>IF(J138="","",J138-H138)</f>
        <v/>
      </c>
      <c r="L138" s="17" t="str">
        <f>IF(K138="","",Summary!$C$5+SUM(K$5:K138))</f>
        <v/>
      </c>
      <c r="M138" s="18" t="str">
        <f>IF(G138="","",IF(G138&gt;0,100/(G138+100),ABS(G138)/(ABS(G138)+100)))</f>
        <v/>
      </c>
      <c r="N138" t="e">
        <f>IF(L138="",NA(),L138)</f>
        <v>#N/A</v>
      </c>
    </row>
    <row r="139">
      <c r="A139" s="13" t="n"/>
      <c r="B139" s="14" t="n"/>
      <c r="C139" s="14" t="n"/>
      <c r="D139" s="14" t="n"/>
      <c r="E139" s="14" t="n"/>
      <c r="F139" s="14" t="n"/>
      <c r="G139" s="15" t="n"/>
      <c r="H139" s="16" t="n"/>
      <c r="I139" s="14" t="n"/>
      <c r="J139" s="17" t="str">
        <f>IF(OR(H139="",G139="",I139="",I139="Open"),"",IF(I139="Won",H139*IF(G139&gt;0,1+G139/100,1+100/ABS(G139)),IF(I139="Push",H139,0)))</f>
        <v/>
      </c>
      <c r="K139" s="17" t="str">
        <f>IF(J139="","",J139-H139)</f>
        <v/>
      </c>
      <c r="L139" s="17" t="str">
        <f>IF(K139="","",Summary!$C$5+SUM(K$5:K139))</f>
        <v/>
      </c>
      <c r="M139" s="18" t="str">
        <f>IF(G139="","",IF(G139&gt;0,100/(G139+100),ABS(G139)/(ABS(G139)+100)))</f>
        <v/>
      </c>
      <c r="N139" t="e">
        <f>IF(L139="",NA(),L139)</f>
        <v>#N/A</v>
      </c>
    </row>
    <row r="140">
      <c r="A140" s="13" t="n"/>
      <c r="B140" s="14" t="n"/>
      <c r="C140" s="14" t="n"/>
      <c r="D140" s="14" t="n"/>
      <c r="E140" s="14" t="n"/>
      <c r="F140" s="14" t="n"/>
      <c r="G140" s="15" t="n"/>
      <c r="H140" s="16" t="n"/>
      <c r="I140" s="14" t="n"/>
      <c r="J140" s="17" t="str">
        <f>IF(OR(H140="",G140="",I140="",I140="Open"),"",IF(I140="Won",H140*IF(G140&gt;0,1+G140/100,1+100/ABS(G140)),IF(I140="Push",H140,0)))</f>
        <v/>
      </c>
      <c r="K140" s="17" t="str">
        <f>IF(J140="","",J140-H140)</f>
        <v/>
      </c>
      <c r="L140" s="17" t="str">
        <f>IF(K140="","",Summary!$C$5+SUM(K$5:K140))</f>
        <v/>
      </c>
      <c r="M140" s="18" t="str">
        <f>IF(G140="","",IF(G140&gt;0,100/(G140+100),ABS(G140)/(ABS(G140)+100)))</f>
        <v/>
      </c>
      <c r="N140" t="e">
        <f>IF(L140="",NA(),L140)</f>
        <v>#N/A</v>
      </c>
    </row>
    <row r="141">
      <c r="A141" s="13" t="n"/>
      <c r="B141" s="14" t="n"/>
      <c r="C141" s="14" t="n"/>
      <c r="D141" s="14" t="n"/>
      <c r="E141" s="14" t="n"/>
      <c r="F141" s="14" t="n"/>
      <c r="G141" s="15" t="n"/>
      <c r="H141" s="16" t="n"/>
      <c r="I141" s="14" t="n"/>
      <c r="J141" s="17" t="str">
        <f>IF(OR(H141="",G141="",I141="",I141="Open"),"",IF(I141="Won",H141*IF(G141&gt;0,1+G141/100,1+100/ABS(G141)),IF(I141="Push",H141,0)))</f>
        <v/>
      </c>
      <c r="K141" s="17" t="str">
        <f>IF(J141="","",J141-H141)</f>
        <v/>
      </c>
      <c r="L141" s="17" t="str">
        <f>IF(K141="","",Summary!$C$5+SUM(K$5:K141))</f>
        <v/>
      </c>
      <c r="M141" s="18" t="str">
        <f>IF(G141="","",IF(G141&gt;0,100/(G141+100),ABS(G141)/(ABS(G141)+100)))</f>
        <v/>
      </c>
      <c r="N141" t="e">
        <f>IF(L141="",NA(),L141)</f>
        <v>#N/A</v>
      </c>
    </row>
    <row r="142">
      <c r="A142" s="13" t="n"/>
      <c r="B142" s="14" t="n"/>
      <c r="C142" s="14" t="n"/>
      <c r="D142" s="14" t="n"/>
      <c r="E142" s="14" t="n"/>
      <c r="F142" s="14" t="n"/>
      <c r="G142" s="15" t="n"/>
      <c r="H142" s="16" t="n"/>
      <c r="I142" s="14" t="n"/>
      <c r="J142" s="17" t="str">
        <f>IF(OR(H142="",G142="",I142="",I142="Open"),"",IF(I142="Won",H142*IF(G142&gt;0,1+G142/100,1+100/ABS(G142)),IF(I142="Push",H142,0)))</f>
        <v/>
      </c>
      <c r="K142" s="17" t="str">
        <f>IF(J142="","",J142-H142)</f>
        <v/>
      </c>
      <c r="L142" s="17" t="str">
        <f>IF(K142="","",Summary!$C$5+SUM(K$5:K142))</f>
        <v/>
      </c>
      <c r="M142" s="18" t="str">
        <f>IF(G142="","",IF(G142&gt;0,100/(G142+100),ABS(G142)/(ABS(G142)+100)))</f>
        <v/>
      </c>
      <c r="N142" t="e">
        <f>IF(L142="",NA(),L142)</f>
        <v>#N/A</v>
      </c>
    </row>
    <row r="143">
      <c r="A143" s="13" t="n"/>
      <c r="B143" s="14" t="n"/>
      <c r="C143" s="14" t="n"/>
      <c r="D143" s="14" t="n"/>
      <c r="E143" s="14" t="n"/>
      <c r="F143" s="14" t="n"/>
      <c r="G143" s="15" t="n"/>
      <c r="H143" s="16" t="n"/>
      <c r="I143" s="14" t="n"/>
      <c r="J143" s="17" t="str">
        <f>IF(OR(H143="",G143="",I143="",I143="Open"),"",IF(I143="Won",H143*IF(G143&gt;0,1+G143/100,1+100/ABS(G143)),IF(I143="Push",H143,0)))</f>
        <v/>
      </c>
      <c r="K143" s="17" t="str">
        <f>IF(J143="","",J143-H143)</f>
        <v/>
      </c>
      <c r="L143" s="17" t="str">
        <f>IF(K143="","",Summary!$C$5+SUM(K$5:K143))</f>
        <v/>
      </c>
      <c r="M143" s="18" t="str">
        <f>IF(G143="","",IF(G143&gt;0,100/(G143+100),ABS(G143)/(ABS(G143)+100)))</f>
        <v/>
      </c>
      <c r="N143" t="e">
        <f>IF(L143="",NA(),L143)</f>
        <v>#N/A</v>
      </c>
    </row>
    <row r="144">
      <c r="A144" s="13" t="n"/>
      <c r="B144" s="14" t="n"/>
      <c r="C144" s="14" t="n"/>
      <c r="D144" s="14" t="n"/>
      <c r="E144" s="14" t="n"/>
      <c r="F144" s="14" t="n"/>
      <c r="G144" s="15" t="n"/>
      <c r="H144" s="16" t="n"/>
      <c r="I144" s="14" t="n"/>
      <c r="J144" s="17" t="str">
        <f>IF(OR(H144="",G144="",I144="",I144="Open"),"",IF(I144="Won",H144*IF(G144&gt;0,1+G144/100,1+100/ABS(G144)),IF(I144="Push",H144,0)))</f>
        <v/>
      </c>
      <c r="K144" s="17" t="str">
        <f>IF(J144="","",J144-H144)</f>
        <v/>
      </c>
      <c r="L144" s="17" t="str">
        <f>IF(K144="","",Summary!$C$5+SUM(K$5:K144))</f>
        <v/>
      </c>
      <c r="M144" s="18" t="str">
        <f>IF(G144="","",IF(G144&gt;0,100/(G144+100),ABS(G144)/(ABS(G144)+100)))</f>
        <v/>
      </c>
      <c r="N144" t="e">
        <f>IF(L144="",NA(),L144)</f>
        <v>#N/A</v>
      </c>
    </row>
    <row r="145">
      <c r="A145" s="13" t="n"/>
      <c r="B145" s="14" t="n"/>
      <c r="C145" s="14" t="n"/>
      <c r="D145" s="14" t="n"/>
      <c r="E145" s="14" t="n"/>
      <c r="F145" s="14" t="n"/>
      <c r="G145" s="15" t="n"/>
      <c r="H145" s="16" t="n"/>
      <c r="I145" s="14" t="n"/>
      <c r="J145" s="17" t="str">
        <f>IF(OR(H145="",G145="",I145="",I145="Open"),"",IF(I145="Won",H145*IF(G145&gt;0,1+G145/100,1+100/ABS(G145)),IF(I145="Push",H145,0)))</f>
        <v/>
      </c>
      <c r="K145" s="17" t="str">
        <f>IF(J145="","",J145-H145)</f>
        <v/>
      </c>
      <c r="L145" s="17" t="str">
        <f>IF(K145="","",Summary!$C$5+SUM(K$5:K145))</f>
        <v/>
      </c>
      <c r="M145" s="18" t="str">
        <f>IF(G145="","",IF(G145&gt;0,100/(G145+100),ABS(G145)/(ABS(G145)+100)))</f>
        <v/>
      </c>
      <c r="N145" t="e">
        <f>IF(L145="",NA(),L145)</f>
        <v>#N/A</v>
      </c>
    </row>
    <row r="146">
      <c r="A146" s="13" t="n"/>
      <c r="B146" s="14" t="n"/>
      <c r="C146" s="14" t="n"/>
      <c r="D146" s="14" t="n"/>
      <c r="E146" s="14" t="n"/>
      <c r="F146" s="14" t="n"/>
      <c r="G146" s="15" t="n"/>
      <c r="H146" s="16" t="n"/>
      <c r="I146" s="14" t="n"/>
      <c r="J146" s="17" t="str">
        <f>IF(OR(H146="",G146="",I146="",I146="Open"),"",IF(I146="Won",H146*IF(G146&gt;0,1+G146/100,1+100/ABS(G146)),IF(I146="Push",H146,0)))</f>
        <v/>
      </c>
      <c r="K146" s="17" t="str">
        <f>IF(J146="","",J146-H146)</f>
        <v/>
      </c>
      <c r="L146" s="17" t="str">
        <f>IF(K146="","",Summary!$C$5+SUM(K$5:K146))</f>
        <v/>
      </c>
      <c r="M146" s="18" t="str">
        <f>IF(G146="","",IF(G146&gt;0,100/(G146+100),ABS(G146)/(ABS(G146)+100)))</f>
        <v/>
      </c>
      <c r="N146" t="e">
        <f>IF(L146="",NA(),L146)</f>
        <v>#N/A</v>
      </c>
    </row>
    <row r="147">
      <c r="A147" s="13" t="n"/>
      <c r="B147" s="14" t="n"/>
      <c r="C147" s="14" t="n"/>
      <c r="D147" s="14" t="n"/>
      <c r="E147" s="14" t="n"/>
      <c r="F147" s="14" t="n"/>
      <c r="G147" s="15" t="n"/>
      <c r="H147" s="16" t="n"/>
      <c r="I147" s="14" t="n"/>
      <c r="J147" s="17" t="str">
        <f>IF(OR(H147="",G147="",I147="",I147="Open"),"",IF(I147="Won",H147*IF(G147&gt;0,1+G147/100,1+100/ABS(G147)),IF(I147="Push",H147,0)))</f>
        <v/>
      </c>
      <c r="K147" s="17" t="str">
        <f>IF(J147="","",J147-H147)</f>
        <v/>
      </c>
      <c r="L147" s="17" t="str">
        <f>IF(K147="","",Summary!$C$5+SUM(K$5:K147))</f>
        <v/>
      </c>
      <c r="M147" s="18" t="str">
        <f>IF(G147="","",IF(G147&gt;0,100/(G147+100),ABS(G147)/(ABS(G147)+100)))</f>
        <v/>
      </c>
      <c r="N147" t="e">
        <f>IF(L147="",NA(),L147)</f>
        <v>#N/A</v>
      </c>
    </row>
    <row r="148">
      <c r="A148" s="13" t="n"/>
      <c r="B148" s="14" t="n"/>
      <c r="C148" s="14" t="n"/>
      <c r="D148" s="14" t="n"/>
      <c r="E148" s="14" t="n"/>
      <c r="F148" s="14" t="n"/>
      <c r="G148" s="15" t="n"/>
      <c r="H148" s="16" t="n"/>
      <c r="I148" s="14" t="n"/>
      <c r="J148" s="17" t="str">
        <f>IF(OR(H148="",G148="",I148="",I148="Open"),"",IF(I148="Won",H148*IF(G148&gt;0,1+G148/100,1+100/ABS(G148)),IF(I148="Push",H148,0)))</f>
        <v/>
      </c>
      <c r="K148" s="17" t="str">
        <f>IF(J148="","",J148-H148)</f>
        <v/>
      </c>
      <c r="L148" s="17" t="str">
        <f>IF(K148="","",Summary!$C$5+SUM(K$5:K148))</f>
        <v/>
      </c>
      <c r="M148" s="18" t="str">
        <f>IF(G148="","",IF(G148&gt;0,100/(G148+100),ABS(G148)/(ABS(G148)+100)))</f>
        <v/>
      </c>
      <c r="N148" t="e">
        <f>IF(L148="",NA(),L148)</f>
        <v>#N/A</v>
      </c>
    </row>
    <row r="149">
      <c r="A149" s="13" t="n"/>
      <c r="B149" s="14" t="n"/>
      <c r="C149" s="14" t="n"/>
      <c r="D149" s="14" t="n"/>
      <c r="E149" s="14" t="n"/>
      <c r="F149" s="14" t="n"/>
      <c r="G149" s="15" t="n"/>
      <c r="H149" s="16" t="n"/>
      <c r="I149" s="14" t="n"/>
      <c r="J149" s="17" t="str">
        <f>IF(OR(H149="",G149="",I149="",I149="Open"),"",IF(I149="Won",H149*IF(G149&gt;0,1+G149/100,1+100/ABS(G149)),IF(I149="Push",H149,0)))</f>
        <v/>
      </c>
      <c r="K149" s="17" t="str">
        <f>IF(J149="","",J149-H149)</f>
        <v/>
      </c>
      <c r="L149" s="17" t="str">
        <f>IF(K149="","",Summary!$C$5+SUM(K$5:K149))</f>
        <v/>
      </c>
      <c r="M149" s="18" t="str">
        <f>IF(G149="","",IF(G149&gt;0,100/(G149+100),ABS(G149)/(ABS(G149)+100)))</f>
        <v/>
      </c>
      <c r="N149" t="e">
        <f>IF(L149="",NA(),L149)</f>
        <v>#N/A</v>
      </c>
    </row>
    <row r="150">
      <c r="A150" s="13" t="n"/>
      <c r="B150" s="14" t="n"/>
      <c r="C150" s="14" t="n"/>
      <c r="D150" s="14" t="n"/>
      <c r="E150" s="14" t="n"/>
      <c r="F150" s="14" t="n"/>
      <c r="G150" s="15" t="n"/>
      <c r="H150" s="16" t="n"/>
      <c r="I150" s="14" t="n"/>
      <c r="J150" s="17" t="str">
        <f>IF(OR(H150="",G150="",I150="",I150="Open"),"",IF(I150="Won",H150*IF(G150&gt;0,1+G150/100,1+100/ABS(G150)),IF(I150="Push",H150,0)))</f>
        <v/>
      </c>
      <c r="K150" s="17" t="str">
        <f>IF(J150="","",J150-H150)</f>
        <v/>
      </c>
      <c r="L150" s="17" t="str">
        <f>IF(K150="","",Summary!$C$5+SUM(K$5:K150))</f>
        <v/>
      </c>
      <c r="M150" s="18" t="str">
        <f>IF(G150="","",IF(G150&gt;0,100/(G150+100),ABS(G150)/(ABS(G150)+100)))</f>
        <v/>
      </c>
      <c r="N150" t="e">
        <f>IF(L150="",NA(),L150)</f>
        <v>#N/A</v>
      </c>
    </row>
    <row r="151">
      <c r="A151" s="13" t="n"/>
      <c r="B151" s="14" t="n"/>
      <c r="C151" s="14" t="n"/>
      <c r="D151" s="14" t="n"/>
      <c r="E151" s="14" t="n"/>
      <c r="F151" s="14" t="n"/>
      <c r="G151" s="15" t="n"/>
      <c r="H151" s="16" t="n"/>
      <c r="I151" s="14" t="n"/>
      <c r="J151" s="17" t="str">
        <f>IF(OR(H151="",G151="",I151="",I151="Open"),"",IF(I151="Won",H151*IF(G151&gt;0,1+G151/100,1+100/ABS(G151)),IF(I151="Push",H151,0)))</f>
        <v/>
      </c>
      <c r="K151" s="17" t="str">
        <f>IF(J151="","",J151-H151)</f>
        <v/>
      </c>
      <c r="L151" s="17" t="str">
        <f>IF(K151="","",Summary!$C$5+SUM(K$5:K151))</f>
        <v/>
      </c>
      <c r="M151" s="18" t="str">
        <f>IF(G151="","",IF(G151&gt;0,100/(G151+100),ABS(G151)/(ABS(G151)+100)))</f>
        <v/>
      </c>
      <c r="N151" t="e">
        <f>IF(L151="",NA(),L151)</f>
        <v>#N/A</v>
      </c>
    </row>
    <row r="152">
      <c r="A152" s="13" t="n"/>
      <c r="B152" s="14" t="n"/>
      <c r="C152" s="14" t="n"/>
      <c r="D152" s="14" t="n"/>
      <c r="E152" s="14" t="n"/>
      <c r="F152" s="14" t="n"/>
      <c r="G152" s="15" t="n"/>
      <c r="H152" s="16" t="n"/>
      <c r="I152" s="14" t="n"/>
      <c r="J152" s="17" t="str">
        <f>IF(OR(H152="",G152="",I152="",I152="Open"),"",IF(I152="Won",H152*IF(G152&gt;0,1+G152/100,1+100/ABS(G152)),IF(I152="Push",H152,0)))</f>
        <v/>
      </c>
      <c r="K152" s="17" t="str">
        <f>IF(J152="","",J152-H152)</f>
        <v/>
      </c>
      <c r="L152" s="17" t="str">
        <f>IF(K152="","",Summary!$C$5+SUM(K$5:K152))</f>
        <v/>
      </c>
      <c r="M152" s="18" t="str">
        <f>IF(G152="","",IF(G152&gt;0,100/(G152+100),ABS(G152)/(ABS(G152)+100)))</f>
        <v/>
      </c>
      <c r="N152" t="e">
        <f>IF(L152="",NA(),L152)</f>
        <v>#N/A</v>
      </c>
    </row>
    <row r="153">
      <c r="A153" s="13" t="n"/>
      <c r="B153" s="14" t="n"/>
      <c r="C153" s="14" t="n"/>
      <c r="D153" s="14" t="n"/>
      <c r="E153" s="14" t="n"/>
      <c r="F153" s="14" t="n"/>
      <c r="G153" s="15" t="n"/>
      <c r="H153" s="16" t="n"/>
      <c r="I153" s="14" t="n"/>
      <c r="J153" s="17" t="str">
        <f>IF(OR(H153="",G153="",I153="",I153="Open"),"",IF(I153="Won",H153*IF(G153&gt;0,1+G153/100,1+100/ABS(G153)),IF(I153="Push",H153,0)))</f>
        <v/>
      </c>
      <c r="K153" s="17" t="str">
        <f>IF(J153="","",J153-H153)</f>
        <v/>
      </c>
      <c r="L153" s="17" t="str">
        <f>IF(K153="","",Summary!$C$5+SUM(K$5:K153))</f>
        <v/>
      </c>
      <c r="M153" s="18" t="str">
        <f>IF(G153="","",IF(G153&gt;0,100/(G153+100),ABS(G153)/(ABS(G153)+100)))</f>
        <v/>
      </c>
      <c r="N153" t="e">
        <f>IF(L153="",NA(),L153)</f>
        <v>#N/A</v>
      </c>
    </row>
    <row r="154">
      <c r="A154" s="13" t="n"/>
      <c r="B154" s="14" t="n"/>
      <c r="C154" s="14" t="n"/>
      <c r="D154" s="14" t="n"/>
      <c r="E154" s="14" t="n"/>
      <c r="F154" s="14" t="n"/>
      <c r="G154" s="15" t="n"/>
      <c r="H154" s="16" t="n"/>
      <c r="I154" s="14" t="n"/>
      <c r="J154" s="17" t="str">
        <f>IF(OR(H154="",G154="",I154="",I154="Open"),"",IF(I154="Won",H154*IF(G154&gt;0,1+G154/100,1+100/ABS(G154)),IF(I154="Push",H154,0)))</f>
        <v/>
      </c>
      <c r="K154" s="17" t="str">
        <f>IF(J154="","",J154-H154)</f>
        <v/>
      </c>
      <c r="L154" s="17" t="str">
        <f>IF(K154="","",Summary!$C$5+SUM(K$5:K154))</f>
        <v/>
      </c>
      <c r="M154" s="18" t="str">
        <f>IF(G154="","",IF(G154&gt;0,100/(G154+100),ABS(G154)/(ABS(G154)+100)))</f>
        <v/>
      </c>
      <c r="N154" t="e">
        <f>IF(L154="",NA(),L154)</f>
        <v>#N/A</v>
      </c>
    </row>
    <row r="155">
      <c r="A155" s="13" t="n"/>
      <c r="B155" s="14" t="n"/>
      <c r="C155" s="14" t="n"/>
      <c r="D155" s="14" t="n"/>
      <c r="E155" s="14" t="n"/>
      <c r="F155" s="14" t="n"/>
      <c r="G155" s="15" t="n"/>
      <c r="H155" s="16" t="n"/>
      <c r="I155" s="14" t="n"/>
      <c r="J155" s="17" t="str">
        <f>IF(OR(H155="",G155="",I155="",I155="Open"),"",IF(I155="Won",H155*IF(G155&gt;0,1+G155/100,1+100/ABS(G155)),IF(I155="Push",H155,0)))</f>
        <v/>
      </c>
      <c r="K155" s="17" t="str">
        <f>IF(J155="","",J155-H155)</f>
        <v/>
      </c>
      <c r="L155" s="17" t="str">
        <f>IF(K155="","",Summary!$C$5+SUM(K$5:K155))</f>
        <v/>
      </c>
      <c r="M155" s="18" t="str">
        <f>IF(G155="","",IF(G155&gt;0,100/(G155+100),ABS(G155)/(ABS(G155)+100)))</f>
        <v/>
      </c>
      <c r="N155" t="e">
        <f>IF(L155="",NA(),L155)</f>
        <v>#N/A</v>
      </c>
    </row>
    <row r="156">
      <c r="A156" s="13" t="n"/>
      <c r="B156" s="14" t="n"/>
      <c r="C156" s="14" t="n"/>
      <c r="D156" s="14" t="n"/>
      <c r="E156" s="14" t="n"/>
      <c r="F156" s="14" t="n"/>
      <c r="G156" s="15" t="n"/>
      <c r="H156" s="16" t="n"/>
      <c r="I156" s="14" t="n"/>
      <c r="J156" s="17" t="str">
        <f>IF(OR(H156="",G156="",I156="",I156="Open"),"",IF(I156="Won",H156*IF(G156&gt;0,1+G156/100,1+100/ABS(G156)),IF(I156="Push",H156,0)))</f>
        <v/>
      </c>
      <c r="K156" s="17" t="str">
        <f>IF(J156="","",J156-H156)</f>
        <v/>
      </c>
      <c r="L156" s="17" t="str">
        <f>IF(K156="","",Summary!$C$5+SUM(K$5:K156))</f>
        <v/>
      </c>
      <c r="M156" s="18" t="str">
        <f>IF(G156="","",IF(G156&gt;0,100/(G156+100),ABS(G156)/(ABS(G156)+100)))</f>
        <v/>
      </c>
      <c r="N156" t="e">
        <f>IF(L156="",NA(),L156)</f>
        <v>#N/A</v>
      </c>
    </row>
    <row r="157">
      <c r="A157" s="13" t="n"/>
      <c r="B157" s="14" t="n"/>
      <c r="C157" s="14" t="n"/>
      <c r="D157" s="14" t="n"/>
      <c r="E157" s="14" t="n"/>
      <c r="F157" s="14" t="n"/>
      <c r="G157" s="15" t="n"/>
      <c r="H157" s="16" t="n"/>
      <c r="I157" s="14" t="n"/>
      <c r="J157" s="17" t="str">
        <f>IF(OR(H157="",G157="",I157="",I157="Open"),"",IF(I157="Won",H157*IF(G157&gt;0,1+G157/100,1+100/ABS(G157)),IF(I157="Push",H157,0)))</f>
        <v/>
      </c>
      <c r="K157" s="17" t="str">
        <f>IF(J157="","",J157-H157)</f>
        <v/>
      </c>
      <c r="L157" s="17" t="str">
        <f>IF(K157="","",Summary!$C$5+SUM(K$5:K157))</f>
        <v/>
      </c>
      <c r="M157" s="18" t="str">
        <f>IF(G157="","",IF(G157&gt;0,100/(G157+100),ABS(G157)/(ABS(G157)+100)))</f>
        <v/>
      </c>
      <c r="N157" t="e">
        <f>IF(L157="",NA(),L157)</f>
        <v>#N/A</v>
      </c>
    </row>
    <row r="158">
      <c r="A158" s="13" t="n"/>
      <c r="B158" s="14" t="n"/>
      <c r="C158" s="14" t="n"/>
      <c r="D158" s="14" t="n"/>
      <c r="E158" s="14" t="n"/>
      <c r="F158" s="14" t="n"/>
      <c r="G158" s="15" t="n"/>
      <c r="H158" s="16" t="n"/>
      <c r="I158" s="14" t="n"/>
      <c r="J158" s="17" t="str">
        <f>IF(OR(H158="",G158="",I158="",I158="Open"),"",IF(I158="Won",H158*IF(G158&gt;0,1+G158/100,1+100/ABS(G158)),IF(I158="Push",H158,0)))</f>
        <v/>
      </c>
      <c r="K158" s="17" t="str">
        <f>IF(J158="","",J158-H158)</f>
        <v/>
      </c>
      <c r="L158" s="17" t="str">
        <f>IF(K158="","",Summary!$C$5+SUM(K$5:K158))</f>
        <v/>
      </c>
      <c r="M158" s="18" t="str">
        <f>IF(G158="","",IF(G158&gt;0,100/(G158+100),ABS(G158)/(ABS(G158)+100)))</f>
        <v/>
      </c>
      <c r="N158" t="e">
        <f>IF(L158="",NA(),L158)</f>
        <v>#N/A</v>
      </c>
    </row>
    <row r="159">
      <c r="A159" s="13" t="n"/>
      <c r="B159" s="14" t="n"/>
      <c r="C159" s="14" t="n"/>
      <c r="D159" s="14" t="n"/>
      <c r="E159" s="14" t="n"/>
      <c r="F159" s="14" t="n"/>
      <c r="G159" s="15" t="n"/>
      <c r="H159" s="16" t="n"/>
      <c r="I159" s="14" t="n"/>
      <c r="J159" s="17" t="str">
        <f>IF(OR(H159="",G159="",I159="",I159="Open"),"",IF(I159="Won",H159*IF(G159&gt;0,1+G159/100,1+100/ABS(G159)),IF(I159="Push",H159,0)))</f>
        <v/>
      </c>
      <c r="K159" s="17" t="str">
        <f>IF(J159="","",J159-H159)</f>
        <v/>
      </c>
      <c r="L159" s="17" t="str">
        <f>IF(K159="","",Summary!$C$5+SUM(K$5:K159))</f>
        <v/>
      </c>
      <c r="M159" s="18" t="str">
        <f>IF(G159="","",IF(G159&gt;0,100/(G159+100),ABS(G159)/(ABS(G159)+100)))</f>
        <v/>
      </c>
      <c r="N159" t="e">
        <f>IF(L159="",NA(),L159)</f>
        <v>#N/A</v>
      </c>
    </row>
    <row r="160">
      <c r="A160" s="13" t="n"/>
      <c r="B160" s="14" t="n"/>
      <c r="C160" s="14" t="n"/>
      <c r="D160" s="14" t="n"/>
      <c r="E160" s="14" t="n"/>
      <c r="F160" s="14" t="n"/>
      <c r="G160" s="15" t="n"/>
      <c r="H160" s="16" t="n"/>
      <c r="I160" s="14" t="n"/>
      <c r="J160" s="17" t="str">
        <f>IF(OR(H160="",G160="",I160="",I160="Open"),"",IF(I160="Won",H160*IF(G160&gt;0,1+G160/100,1+100/ABS(G160)),IF(I160="Push",H160,0)))</f>
        <v/>
      </c>
      <c r="K160" s="17" t="str">
        <f>IF(J160="","",J160-H160)</f>
        <v/>
      </c>
      <c r="L160" s="17" t="str">
        <f>IF(K160="","",Summary!$C$5+SUM(K$5:K160))</f>
        <v/>
      </c>
      <c r="M160" s="18" t="str">
        <f>IF(G160="","",IF(G160&gt;0,100/(G160+100),ABS(G160)/(ABS(G160)+100)))</f>
        <v/>
      </c>
      <c r="N160" t="e">
        <f>IF(L160="",NA(),L160)</f>
        <v>#N/A</v>
      </c>
    </row>
    <row r="161">
      <c r="A161" s="13" t="n"/>
      <c r="B161" s="14" t="n"/>
      <c r="C161" s="14" t="n"/>
      <c r="D161" s="14" t="n"/>
      <c r="E161" s="14" t="n"/>
      <c r="F161" s="14" t="n"/>
      <c r="G161" s="15" t="n"/>
      <c r="H161" s="16" t="n"/>
      <c r="I161" s="14" t="n"/>
      <c r="J161" s="17" t="str">
        <f>IF(OR(H161="",G161="",I161="",I161="Open"),"",IF(I161="Won",H161*IF(G161&gt;0,1+G161/100,1+100/ABS(G161)),IF(I161="Push",H161,0)))</f>
        <v/>
      </c>
      <c r="K161" s="17" t="str">
        <f>IF(J161="","",J161-H161)</f>
        <v/>
      </c>
      <c r="L161" s="17" t="str">
        <f>IF(K161="","",Summary!$C$5+SUM(K$5:K161))</f>
        <v/>
      </c>
      <c r="M161" s="18" t="str">
        <f>IF(G161="","",IF(G161&gt;0,100/(G161+100),ABS(G161)/(ABS(G161)+100)))</f>
        <v/>
      </c>
      <c r="N161" t="e">
        <f>IF(L161="",NA(),L161)</f>
        <v>#N/A</v>
      </c>
    </row>
    <row r="162">
      <c r="A162" s="13" t="n"/>
      <c r="B162" s="14" t="n"/>
      <c r="C162" s="14" t="n"/>
      <c r="D162" s="14" t="n"/>
      <c r="E162" s="14" t="n"/>
      <c r="F162" s="14" t="n"/>
      <c r="G162" s="15" t="n"/>
      <c r="H162" s="16" t="n"/>
      <c r="I162" s="14" t="n"/>
      <c r="J162" s="17" t="str">
        <f>IF(OR(H162="",G162="",I162="",I162="Open"),"",IF(I162="Won",H162*IF(G162&gt;0,1+G162/100,1+100/ABS(G162)),IF(I162="Push",H162,0)))</f>
        <v/>
      </c>
      <c r="K162" s="17" t="str">
        <f>IF(J162="","",J162-H162)</f>
        <v/>
      </c>
      <c r="L162" s="17" t="str">
        <f>IF(K162="","",Summary!$C$5+SUM(K$5:K162))</f>
        <v/>
      </c>
      <c r="M162" s="18" t="str">
        <f>IF(G162="","",IF(G162&gt;0,100/(G162+100),ABS(G162)/(ABS(G162)+100)))</f>
        <v/>
      </c>
      <c r="N162" t="e">
        <f>IF(L162="",NA(),L162)</f>
        <v>#N/A</v>
      </c>
    </row>
    <row r="163">
      <c r="A163" s="13" t="n"/>
      <c r="B163" s="14" t="n"/>
      <c r="C163" s="14" t="n"/>
      <c r="D163" s="14" t="n"/>
      <c r="E163" s="14" t="n"/>
      <c r="F163" s="14" t="n"/>
      <c r="G163" s="15" t="n"/>
      <c r="H163" s="16" t="n"/>
      <c r="I163" s="14" t="n"/>
      <c r="J163" s="17" t="str">
        <f>IF(OR(H163="",G163="",I163="",I163="Open"),"",IF(I163="Won",H163*IF(G163&gt;0,1+G163/100,1+100/ABS(G163)),IF(I163="Push",H163,0)))</f>
        <v/>
      </c>
      <c r="K163" s="17" t="str">
        <f>IF(J163="","",J163-H163)</f>
        <v/>
      </c>
      <c r="L163" s="17" t="str">
        <f>IF(K163="","",Summary!$C$5+SUM(K$5:K163))</f>
        <v/>
      </c>
      <c r="M163" s="18" t="str">
        <f>IF(G163="","",IF(G163&gt;0,100/(G163+100),ABS(G163)/(ABS(G163)+100)))</f>
        <v/>
      </c>
      <c r="N163" t="e">
        <f>IF(L163="",NA(),L163)</f>
        <v>#N/A</v>
      </c>
    </row>
    <row r="164">
      <c r="A164" s="13" t="n"/>
      <c r="B164" s="14" t="n"/>
      <c r="C164" s="14" t="n"/>
      <c r="D164" s="14" t="n"/>
      <c r="E164" s="14" t="n"/>
      <c r="F164" s="14" t="n"/>
      <c r="G164" s="15" t="n"/>
      <c r="H164" s="16" t="n"/>
      <c r="I164" s="14" t="n"/>
      <c r="J164" s="17" t="str">
        <f>IF(OR(H164="",G164="",I164="",I164="Open"),"",IF(I164="Won",H164*IF(G164&gt;0,1+G164/100,1+100/ABS(G164)),IF(I164="Push",H164,0)))</f>
        <v/>
      </c>
      <c r="K164" s="17" t="str">
        <f>IF(J164="","",J164-H164)</f>
        <v/>
      </c>
      <c r="L164" s="17" t="str">
        <f>IF(K164="","",Summary!$C$5+SUM(K$5:K164))</f>
        <v/>
      </c>
      <c r="M164" s="18" t="str">
        <f>IF(G164="","",IF(G164&gt;0,100/(G164+100),ABS(G164)/(ABS(G164)+100)))</f>
        <v/>
      </c>
      <c r="N164" t="e">
        <f>IF(L164="",NA(),L164)</f>
        <v>#N/A</v>
      </c>
    </row>
    <row r="165">
      <c r="A165" s="13" t="n"/>
      <c r="B165" s="14" t="n"/>
      <c r="C165" s="14" t="n"/>
      <c r="D165" s="14" t="n"/>
      <c r="E165" s="14" t="n"/>
      <c r="F165" s="14" t="n"/>
      <c r="G165" s="15" t="n"/>
      <c r="H165" s="16" t="n"/>
      <c r="I165" s="14" t="n"/>
      <c r="J165" s="17" t="str">
        <f>IF(OR(H165="",G165="",I165="",I165="Open"),"",IF(I165="Won",H165*IF(G165&gt;0,1+G165/100,1+100/ABS(G165)),IF(I165="Push",H165,0)))</f>
        <v/>
      </c>
      <c r="K165" s="17" t="str">
        <f>IF(J165="","",J165-H165)</f>
        <v/>
      </c>
      <c r="L165" s="17" t="str">
        <f>IF(K165="","",Summary!$C$5+SUM(K$5:K165))</f>
        <v/>
      </c>
      <c r="M165" s="18" t="str">
        <f>IF(G165="","",IF(G165&gt;0,100/(G165+100),ABS(G165)/(ABS(G165)+100)))</f>
        <v/>
      </c>
      <c r="N165" t="e">
        <f>IF(L165="",NA(),L165)</f>
        <v>#N/A</v>
      </c>
    </row>
    <row r="166">
      <c r="A166" s="13" t="n"/>
      <c r="B166" s="14" t="n"/>
      <c r="C166" s="14" t="n"/>
      <c r="D166" s="14" t="n"/>
      <c r="E166" s="14" t="n"/>
      <c r="F166" s="14" t="n"/>
      <c r="G166" s="15" t="n"/>
      <c r="H166" s="16" t="n"/>
      <c r="I166" s="14" t="n"/>
      <c r="J166" s="17" t="str">
        <f>IF(OR(H166="",G166="",I166="",I166="Open"),"",IF(I166="Won",H166*IF(G166&gt;0,1+G166/100,1+100/ABS(G166)),IF(I166="Push",H166,0)))</f>
        <v/>
      </c>
      <c r="K166" s="17" t="str">
        <f>IF(J166="","",J166-H166)</f>
        <v/>
      </c>
      <c r="L166" s="17" t="str">
        <f>IF(K166="","",Summary!$C$5+SUM(K$5:K166))</f>
        <v/>
      </c>
      <c r="M166" s="18" t="str">
        <f>IF(G166="","",IF(G166&gt;0,100/(G166+100),ABS(G166)/(ABS(G166)+100)))</f>
        <v/>
      </c>
      <c r="N166" t="e">
        <f>IF(L166="",NA(),L166)</f>
        <v>#N/A</v>
      </c>
    </row>
    <row r="167">
      <c r="A167" s="13" t="n"/>
      <c r="B167" s="14" t="n"/>
      <c r="C167" s="14" t="n"/>
      <c r="D167" s="14" t="n"/>
      <c r="E167" s="14" t="n"/>
      <c r="F167" s="14" t="n"/>
      <c r="G167" s="15" t="n"/>
      <c r="H167" s="16" t="n"/>
      <c r="I167" s="14" t="n"/>
      <c r="J167" s="17" t="str">
        <f>IF(OR(H167="",G167="",I167="",I167="Open"),"",IF(I167="Won",H167*IF(G167&gt;0,1+G167/100,1+100/ABS(G167)),IF(I167="Push",H167,0)))</f>
        <v/>
      </c>
      <c r="K167" s="17" t="str">
        <f>IF(J167="","",J167-H167)</f>
        <v/>
      </c>
      <c r="L167" s="17" t="str">
        <f>IF(K167="","",Summary!$C$5+SUM(K$5:K167))</f>
        <v/>
      </c>
      <c r="M167" s="18" t="str">
        <f>IF(G167="","",IF(G167&gt;0,100/(G167+100),ABS(G167)/(ABS(G167)+100)))</f>
        <v/>
      </c>
      <c r="N167" t="e">
        <f>IF(L167="",NA(),L167)</f>
        <v>#N/A</v>
      </c>
    </row>
    <row r="168">
      <c r="A168" s="13" t="n"/>
      <c r="B168" s="14" t="n"/>
      <c r="C168" s="14" t="n"/>
      <c r="D168" s="14" t="n"/>
      <c r="E168" s="14" t="n"/>
      <c r="F168" s="14" t="n"/>
      <c r="G168" s="15" t="n"/>
      <c r="H168" s="16" t="n"/>
      <c r="I168" s="14" t="n"/>
      <c r="J168" s="17" t="str">
        <f>IF(OR(H168="",G168="",I168="",I168="Open"),"",IF(I168="Won",H168*IF(G168&gt;0,1+G168/100,1+100/ABS(G168)),IF(I168="Push",H168,0)))</f>
        <v/>
      </c>
      <c r="K168" s="17" t="str">
        <f>IF(J168="","",J168-H168)</f>
        <v/>
      </c>
      <c r="L168" s="17" t="str">
        <f>IF(K168="","",Summary!$C$5+SUM(K$5:K168))</f>
        <v/>
      </c>
      <c r="M168" s="18" t="str">
        <f>IF(G168="","",IF(G168&gt;0,100/(G168+100),ABS(G168)/(ABS(G168)+100)))</f>
        <v/>
      </c>
      <c r="N168" t="e">
        <f>IF(L168="",NA(),L168)</f>
        <v>#N/A</v>
      </c>
    </row>
    <row r="169">
      <c r="A169" s="13" t="n"/>
      <c r="B169" s="14" t="n"/>
      <c r="C169" s="14" t="n"/>
      <c r="D169" s="14" t="n"/>
      <c r="E169" s="14" t="n"/>
      <c r="F169" s="14" t="n"/>
      <c r="G169" s="15" t="n"/>
      <c r="H169" s="16" t="n"/>
      <c r="I169" s="14" t="n"/>
      <c r="J169" s="17" t="str">
        <f>IF(OR(H169="",G169="",I169="",I169="Open"),"",IF(I169="Won",H169*IF(G169&gt;0,1+G169/100,1+100/ABS(G169)),IF(I169="Push",H169,0)))</f>
        <v/>
      </c>
      <c r="K169" s="17" t="str">
        <f>IF(J169="","",J169-H169)</f>
        <v/>
      </c>
      <c r="L169" s="17" t="str">
        <f>IF(K169="","",Summary!$C$5+SUM(K$5:K169))</f>
        <v/>
      </c>
      <c r="M169" s="18" t="str">
        <f>IF(G169="","",IF(G169&gt;0,100/(G169+100),ABS(G169)/(ABS(G169)+100)))</f>
        <v/>
      </c>
      <c r="N169" t="e">
        <f>IF(L169="",NA(),L169)</f>
        <v>#N/A</v>
      </c>
    </row>
    <row r="170">
      <c r="A170" s="13" t="n"/>
      <c r="B170" s="14" t="n"/>
      <c r="C170" s="14" t="n"/>
      <c r="D170" s="14" t="n"/>
      <c r="E170" s="14" t="n"/>
      <c r="F170" s="14" t="n"/>
      <c r="G170" s="15" t="n"/>
      <c r="H170" s="16" t="n"/>
      <c r="I170" s="14" t="n"/>
      <c r="J170" s="17" t="str">
        <f>IF(OR(H170="",G170="",I170="",I170="Open"),"",IF(I170="Won",H170*IF(G170&gt;0,1+G170/100,1+100/ABS(G170)),IF(I170="Push",H170,0)))</f>
        <v/>
      </c>
      <c r="K170" s="17" t="str">
        <f>IF(J170="","",J170-H170)</f>
        <v/>
      </c>
      <c r="L170" s="17" t="str">
        <f>IF(K170="","",Summary!$C$5+SUM(K$5:K170))</f>
        <v/>
      </c>
      <c r="M170" s="18" t="str">
        <f>IF(G170="","",IF(G170&gt;0,100/(G170+100),ABS(G170)/(ABS(G170)+100)))</f>
        <v/>
      </c>
      <c r="N170" t="e">
        <f>IF(L170="",NA(),L170)</f>
        <v>#N/A</v>
      </c>
    </row>
    <row r="171">
      <c r="A171" s="13" t="n"/>
      <c r="B171" s="14" t="n"/>
      <c r="C171" s="14" t="n"/>
      <c r="D171" s="14" t="n"/>
      <c r="E171" s="14" t="n"/>
      <c r="F171" s="14" t="n"/>
      <c r="G171" s="15" t="n"/>
      <c r="H171" s="16" t="n"/>
      <c r="I171" s="14" t="n"/>
      <c r="J171" s="17" t="str">
        <f>IF(OR(H171="",G171="",I171="",I171="Open"),"",IF(I171="Won",H171*IF(G171&gt;0,1+G171/100,1+100/ABS(G171)),IF(I171="Push",H171,0)))</f>
        <v/>
      </c>
      <c r="K171" s="17" t="str">
        <f>IF(J171="","",J171-H171)</f>
        <v/>
      </c>
      <c r="L171" s="17" t="str">
        <f>IF(K171="","",Summary!$C$5+SUM(K$5:K171))</f>
        <v/>
      </c>
      <c r="M171" s="18" t="str">
        <f>IF(G171="","",IF(G171&gt;0,100/(G171+100),ABS(G171)/(ABS(G171)+100)))</f>
        <v/>
      </c>
      <c r="N171" t="e">
        <f>IF(L171="",NA(),L171)</f>
        <v>#N/A</v>
      </c>
    </row>
    <row r="172">
      <c r="A172" s="13" t="n"/>
      <c r="B172" s="14" t="n"/>
      <c r="C172" s="14" t="n"/>
      <c r="D172" s="14" t="n"/>
      <c r="E172" s="14" t="n"/>
      <c r="F172" s="14" t="n"/>
      <c r="G172" s="15" t="n"/>
      <c r="H172" s="16" t="n"/>
      <c r="I172" s="14" t="n"/>
      <c r="J172" s="17" t="str">
        <f>IF(OR(H172="",G172="",I172="",I172="Open"),"",IF(I172="Won",H172*IF(G172&gt;0,1+G172/100,1+100/ABS(G172)),IF(I172="Push",H172,0)))</f>
        <v/>
      </c>
      <c r="K172" s="17" t="str">
        <f>IF(J172="","",J172-H172)</f>
        <v/>
      </c>
      <c r="L172" s="17" t="str">
        <f>IF(K172="","",Summary!$C$5+SUM(K$5:K172))</f>
        <v/>
      </c>
      <c r="M172" s="18" t="str">
        <f>IF(G172="","",IF(G172&gt;0,100/(G172+100),ABS(G172)/(ABS(G172)+100)))</f>
        <v/>
      </c>
      <c r="N172" t="e">
        <f>IF(L172="",NA(),L172)</f>
        <v>#N/A</v>
      </c>
    </row>
    <row r="173">
      <c r="A173" s="13" t="n"/>
      <c r="B173" s="14" t="n"/>
      <c r="C173" s="14" t="n"/>
      <c r="D173" s="14" t="n"/>
      <c r="E173" s="14" t="n"/>
      <c r="F173" s="14" t="n"/>
      <c r="G173" s="15" t="n"/>
      <c r="H173" s="16" t="n"/>
      <c r="I173" s="14" t="n"/>
      <c r="J173" s="17" t="str">
        <f>IF(OR(H173="",G173="",I173="",I173="Open"),"",IF(I173="Won",H173*IF(G173&gt;0,1+G173/100,1+100/ABS(G173)),IF(I173="Push",H173,0)))</f>
        <v/>
      </c>
      <c r="K173" s="17" t="str">
        <f>IF(J173="","",J173-H173)</f>
        <v/>
      </c>
      <c r="L173" s="17" t="str">
        <f>IF(K173="","",Summary!$C$5+SUM(K$5:K173))</f>
        <v/>
      </c>
      <c r="M173" s="18" t="str">
        <f>IF(G173="","",IF(G173&gt;0,100/(G173+100),ABS(G173)/(ABS(G173)+100)))</f>
        <v/>
      </c>
      <c r="N173" t="e">
        <f>IF(L173="",NA(),L173)</f>
        <v>#N/A</v>
      </c>
    </row>
    <row r="174">
      <c r="A174" s="13" t="n"/>
      <c r="B174" s="14" t="n"/>
      <c r="C174" s="14" t="n"/>
      <c r="D174" s="14" t="n"/>
      <c r="E174" s="14" t="n"/>
      <c r="F174" s="14" t="n"/>
      <c r="G174" s="15" t="n"/>
      <c r="H174" s="16" t="n"/>
      <c r="I174" s="14" t="n"/>
      <c r="J174" s="17" t="str">
        <f>IF(OR(H174="",G174="",I174="",I174="Open"),"",IF(I174="Won",H174*IF(G174&gt;0,1+G174/100,1+100/ABS(G174)),IF(I174="Push",H174,0)))</f>
        <v/>
      </c>
      <c r="K174" s="17" t="str">
        <f>IF(J174="","",J174-H174)</f>
        <v/>
      </c>
      <c r="L174" s="17" t="str">
        <f>IF(K174="","",Summary!$C$5+SUM(K$5:K174))</f>
        <v/>
      </c>
      <c r="M174" s="18" t="str">
        <f>IF(G174="","",IF(G174&gt;0,100/(G174+100),ABS(G174)/(ABS(G174)+100)))</f>
        <v/>
      </c>
      <c r="N174" t="e">
        <f>IF(L174="",NA(),L174)</f>
        <v>#N/A</v>
      </c>
    </row>
    <row r="175">
      <c r="A175" s="13" t="n"/>
      <c r="B175" s="14" t="n"/>
      <c r="C175" s="14" t="n"/>
      <c r="D175" s="14" t="n"/>
      <c r="E175" s="14" t="n"/>
      <c r="F175" s="14" t="n"/>
      <c r="G175" s="15" t="n"/>
      <c r="H175" s="16" t="n"/>
      <c r="I175" s="14" t="n"/>
      <c r="J175" s="17" t="str">
        <f>IF(OR(H175="",G175="",I175="",I175="Open"),"",IF(I175="Won",H175*IF(G175&gt;0,1+G175/100,1+100/ABS(G175)),IF(I175="Push",H175,0)))</f>
        <v/>
      </c>
      <c r="K175" s="17" t="str">
        <f>IF(J175="","",J175-H175)</f>
        <v/>
      </c>
      <c r="L175" s="17" t="str">
        <f>IF(K175="","",Summary!$C$5+SUM(K$5:K175))</f>
        <v/>
      </c>
      <c r="M175" s="18" t="str">
        <f>IF(G175="","",IF(G175&gt;0,100/(G175+100),ABS(G175)/(ABS(G175)+100)))</f>
        <v/>
      </c>
      <c r="N175" t="e">
        <f>IF(L175="",NA(),L175)</f>
        <v>#N/A</v>
      </c>
    </row>
    <row r="176">
      <c r="A176" s="13" t="n"/>
      <c r="B176" s="14" t="n"/>
      <c r="C176" s="14" t="n"/>
      <c r="D176" s="14" t="n"/>
      <c r="E176" s="14" t="n"/>
      <c r="F176" s="14" t="n"/>
      <c r="G176" s="15" t="n"/>
      <c r="H176" s="16" t="n"/>
      <c r="I176" s="14" t="n"/>
      <c r="J176" s="17" t="str">
        <f>IF(OR(H176="",G176="",I176="",I176="Open"),"",IF(I176="Won",H176*IF(G176&gt;0,1+G176/100,1+100/ABS(G176)),IF(I176="Push",H176,0)))</f>
        <v/>
      </c>
      <c r="K176" s="17" t="str">
        <f>IF(J176="","",J176-H176)</f>
        <v/>
      </c>
      <c r="L176" s="17" t="str">
        <f>IF(K176="","",Summary!$C$5+SUM(K$5:K176))</f>
        <v/>
      </c>
      <c r="M176" s="18" t="str">
        <f>IF(G176="","",IF(G176&gt;0,100/(G176+100),ABS(G176)/(ABS(G176)+100)))</f>
        <v/>
      </c>
      <c r="N176" t="e">
        <f>IF(L176="",NA(),L176)</f>
        <v>#N/A</v>
      </c>
    </row>
    <row r="177">
      <c r="A177" s="13" t="n"/>
      <c r="B177" s="14" t="n"/>
      <c r="C177" s="14" t="n"/>
      <c r="D177" s="14" t="n"/>
      <c r="E177" s="14" t="n"/>
      <c r="F177" s="14" t="n"/>
      <c r="G177" s="15" t="n"/>
      <c r="H177" s="16" t="n"/>
      <c r="I177" s="14" t="n"/>
      <c r="J177" s="17" t="str">
        <f>IF(OR(H177="",G177="",I177="",I177="Open"),"",IF(I177="Won",H177*IF(G177&gt;0,1+G177/100,1+100/ABS(G177)),IF(I177="Push",H177,0)))</f>
        <v/>
      </c>
      <c r="K177" s="17" t="str">
        <f>IF(J177="","",J177-H177)</f>
        <v/>
      </c>
      <c r="L177" s="17" t="str">
        <f>IF(K177="","",Summary!$C$5+SUM(K$5:K177))</f>
        <v/>
      </c>
      <c r="M177" s="18" t="str">
        <f>IF(G177="","",IF(G177&gt;0,100/(G177+100),ABS(G177)/(ABS(G177)+100)))</f>
        <v/>
      </c>
      <c r="N177" t="e">
        <f>IF(L177="",NA(),L177)</f>
        <v>#N/A</v>
      </c>
    </row>
    <row r="178">
      <c r="A178" s="13" t="n"/>
      <c r="B178" s="14" t="n"/>
      <c r="C178" s="14" t="n"/>
      <c r="D178" s="14" t="n"/>
      <c r="E178" s="14" t="n"/>
      <c r="F178" s="14" t="n"/>
      <c r="G178" s="15" t="n"/>
      <c r="H178" s="16" t="n"/>
      <c r="I178" s="14" t="n"/>
      <c r="J178" s="17" t="str">
        <f>IF(OR(H178="",G178="",I178="",I178="Open"),"",IF(I178="Won",H178*IF(G178&gt;0,1+G178/100,1+100/ABS(G178)),IF(I178="Push",H178,0)))</f>
        <v/>
      </c>
      <c r="K178" s="17" t="str">
        <f>IF(J178="","",J178-H178)</f>
        <v/>
      </c>
      <c r="L178" s="17" t="str">
        <f>IF(K178="","",Summary!$C$5+SUM(K$5:K178))</f>
        <v/>
      </c>
      <c r="M178" s="18" t="str">
        <f>IF(G178="","",IF(G178&gt;0,100/(G178+100),ABS(G178)/(ABS(G178)+100)))</f>
        <v/>
      </c>
      <c r="N178" t="e">
        <f>IF(L178="",NA(),L178)</f>
        <v>#N/A</v>
      </c>
    </row>
    <row r="179">
      <c r="A179" s="13" t="n"/>
      <c r="B179" s="14" t="n"/>
      <c r="C179" s="14" t="n"/>
      <c r="D179" s="14" t="n"/>
      <c r="E179" s="14" t="n"/>
      <c r="F179" s="14" t="n"/>
      <c r="G179" s="15" t="n"/>
      <c r="H179" s="16" t="n"/>
      <c r="I179" s="14" t="n"/>
      <c r="J179" s="17" t="str">
        <f>IF(OR(H179="",G179="",I179="",I179="Open"),"",IF(I179="Won",H179*IF(G179&gt;0,1+G179/100,1+100/ABS(G179)),IF(I179="Push",H179,0)))</f>
        <v/>
      </c>
      <c r="K179" s="17" t="str">
        <f>IF(J179="","",J179-H179)</f>
        <v/>
      </c>
      <c r="L179" s="17" t="str">
        <f>IF(K179="","",Summary!$C$5+SUM(K$5:K179))</f>
        <v/>
      </c>
      <c r="M179" s="18" t="str">
        <f>IF(G179="","",IF(G179&gt;0,100/(G179+100),ABS(G179)/(ABS(G179)+100)))</f>
        <v/>
      </c>
      <c r="N179" t="e">
        <f>IF(L179="",NA(),L179)</f>
        <v>#N/A</v>
      </c>
    </row>
    <row r="180">
      <c r="A180" s="13" t="n"/>
      <c r="B180" s="14" t="n"/>
      <c r="C180" s="14" t="n"/>
      <c r="D180" s="14" t="n"/>
      <c r="E180" s="14" t="n"/>
      <c r="F180" s="14" t="n"/>
      <c r="G180" s="15" t="n"/>
      <c r="H180" s="16" t="n"/>
      <c r="I180" s="14" t="n"/>
      <c r="J180" s="17" t="str">
        <f>IF(OR(H180="",G180="",I180="",I180="Open"),"",IF(I180="Won",H180*IF(G180&gt;0,1+G180/100,1+100/ABS(G180)),IF(I180="Push",H180,0)))</f>
        <v/>
      </c>
      <c r="K180" s="17" t="str">
        <f>IF(J180="","",J180-H180)</f>
        <v/>
      </c>
      <c r="L180" s="17" t="str">
        <f>IF(K180="","",Summary!$C$5+SUM(K$5:K180))</f>
        <v/>
      </c>
      <c r="M180" s="18" t="str">
        <f>IF(G180="","",IF(G180&gt;0,100/(G180+100),ABS(G180)/(ABS(G180)+100)))</f>
        <v/>
      </c>
      <c r="N180" t="e">
        <f>IF(L180="",NA(),L180)</f>
        <v>#N/A</v>
      </c>
    </row>
    <row r="181">
      <c r="A181" s="13" t="n"/>
      <c r="B181" s="14" t="n"/>
      <c r="C181" s="14" t="n"/>
      <c r="D181" s="14" t="n"/>
      <c r="E181" s="14" t="n"/>
      <c r="F181" s="14" t="n"/>
      <c r="G181" s="15" t="n"/>
      <c r="H181" s="16" t="n"/>
      <c r="I181" s="14" t="n"/>
      <c r="J181" s="17" t="str">
        <f>IF(OR(H181="",G181="",I181="",I181="Open"),"",IF(I181="Won",H181*IF(G181&gt;0,1+G181/100,1+100/ABS(G181)),IF(I181="Push",H181,0)))</f>
        <v/>
      </c>
      <c r="K181" s="17" t="str">
        <f>IF(J181="","",J181-H181)</f>
        <v/>
      </c>
      <c r="L181" s="17" t="str">
        <f>IF(K181="","",Summary!$C$5+SUM(K$5:K181))</f>
        <v/>
      </c>
      <c r="M181" s="18" t="str">
        <f>IF(G181="","",IF(G181&gt;0,100/(G181+100),ABS(G181)/(ABS(G181)+100)))</f>
        <v/>
      </c>
      <c r="N181" t="e">
        <f>IF(L181="",NA(),L181)</f>
        <v>#N/A</v>
      </c>
    </row>
    <row r="182">
      <c r="A182" s="13" t="n"/>
      <c r="B182" s="14" t="n"/>
      <c r="C182" s="14" t="n"/>
      <c r="D182" s="14" t="n"/>
      <c r="E182" s="14" t="n"/>
      <c r="F182" s="14" t="n"/>
      <c r="G182" s="15" t="n"/>
      <c r="H182" s="16" t="n"/>
      <c r="I182" s="14" t="n"/>
      <c r="J182" s="17" t="str">
        <f>IF(OR(H182="",G182="",I182="",I182="Open"),"",IF(I182="Won",H182*IF(G182&gt;0,1+G182/100,1+100/ABS(G182)),IF(I182="Push",H182,0)))</f>
        <v/>
      </c>
      <c r="K182" s="17" t="str">
        <f>IF(J182="","",J182-H182)</f>
        <v/>
      </c>
      <c r="L182" s="17" t="str">
        <f>IF(K182="","",Summary!$C$5+SUM(K$5:K182))</f>
        <v/>
      </c>
      <c r="M182" s="18" t="str">
        <f>IF(G182="","",IF(G182&gt;0,100/(G182+100),ABS(G182)/(ABS(G182)+100)))</f>
        <v/>
      </c>
      <c r="N182" t="e">
        <f>IF(L182="",NA(),L182)</f>
        <v>#N/A</v>
      </c>
    </row>
    <row r="183">
      <c r="A183" s="13" t="n"/>
      <c r="B183" s="14" t="n"/>
      <c r="C183" s="14" t="n"/>
      <c r="D183" s="14" t="n"/>
      <c r="E183" s="14" t="n"/>
      <c r="F183" s="14" t="n"/>
      <c r="G183" s="15" t="n"/>
      <c r="H183" s="16" t="n"/>
      <c r="I183" s="14" t="n"/>
      <c r="J183" s="17" t="str">
        <f>IF(OR(H183="",G183="",I183="",I183="Open"),"",IF(I183="Won",H183*IF(G183&gt;0,1+G183/100,1+100/ABS(G183)),IF(I183="Push",H183,0)))</f>
        <v/>
      </c>
      <c r="K183" s="17" t="str">
        <f>IF(J183="","",J183-H183)</f>
        <v/>
      </c>
      <c r="L183" s="17" t="str">
        <f>IF(K183="","",Summary!$C$5+SUM(K$5:K183))</f>
        <v/>
      </c>
      <c r="M183" s="18" t="str">
        <f>IF(G183="","",IF(G183&gt;0,100/(G183+100),ABS(G183)/(ABS(G183)+100)))</f>
        <v/>
      </c>
      <c r="N183" t="e">
        <f>IF(L183="",NA(),L183)</f>
        <v>#N/A</v>
      </c>
    </row>
    <row r="184">
      <c r="A184" s="13" t="n"/>
      <c r="B184" s="14" t="n"/>
      <c r="C184" s="14" t="n"/>
      <c r="D184" s="14" t="n"/>
      <c r="E184" s="14" t="n"/>
      <c r="F184" s="14" t="n"/>
      <c r="G184" s="15" t="n"/>
      <c r="H184" s="16" t="n"/>
      <c r="I184" s="14" t="n"/>
      <c r="J184" s="17" t="str">
        <f>IF(OR(H184="",G184="",I184="",I184="Open"),"",IF(I184="Won",H184*IF(G184&gt;0,1+G184/100,1+100/ABS(G184)),IF(I184="Push",H184,0)))</f>
        <v/>
      </c>
      <c r="K184" s="17" t="str">
        <f>IF(J184="","",J184-H184)</f>
        <v/>
      </c>
      <c r="L184" s="17" t="str">
        <f>IF(K184="","",Summary!$C$5+SUM(K$5:K184))</f>
        <v/>
      </c>
      <c r="M184" s="18" t="str">
        <f>IF(G184="","",IF(G184&gt;0,100/(G184+100),ABS(G184)/(ABS(G184)+100)))</f>
        <v/>
      </c>
      <c r="N184" t="e">
        <f>IF(L184="",NA(),L184)</f>
        <v>#N/A</v>
      </c>
    </row>
    <row r="185">
      <c r="A185" s="13" t="n"/>
      <c r="B185" s="14" t="n"/>
      <c r="C185" s="14" t="n"/>
      <c r="D185" s="14" t="n"/>
      <c r="E185" s="14" t="n"/>
      <c r="F185" s="14" t="n"/>
      <c r="G185" s="15" t="n"/>
      <c r="H185" s="16" t="n"/>
      <c r="I185" s="14" t="n"/>
      <c r="J185" s="17" t="str">
        <f>IF(OR(H185="",G185="",I185="",I185="Open"),"",IF(I185="Won",H185*IF(G185&gt;0,1+G185/100,1+100/ABS(G185)),IF(I185="Push",H185,0)))</f>
        <v/>
      </c>
      <c r="K185" s="17" t="str">
        <f>IF(J185="","",J185-H185)</f>
        <v/>
      </c>
      <c r="L185" s="17" t="str">
        <f>IF(K185="","",Summary!$C$5+SUM(K$5:K185))</f>
        <v/>
      </c>
      <c r="M185" s="18" t="str">
        <f>IF(G185="","",IF(G185&gt;0,100/(G185+100),ABS(G185)/(ABS(G185)+100)))</f>
        <v/>
      </c>
      <c r="N185" t="e">
        <f>IF(L185="",NA(),L185)</f>
        <v>#N/A</v>
      </c>
    </row>
    <row r="186">
      <c r="A186" s="13" t="n"/>
      <c r="B186" s="14" t="n"/>
      <c r="C186" s="14" t="n"/>
      <c r="D186" s="14" t="n"/>
      <c r="E186" s="14" t="n"/>
      <c r="F186" s="14" t="n"/>
      <c r="G186" s="15" t="n"/>
      <c r="H186" s="16" t="n"/>
      <c r="I186" s="14" t="n"/>
      <c r="J186" s="17" t="str">
        <f>IF(OR(H186="",G186="",I186="",I186="Open"),"",IF(I186="Won",H186*IF(G186&gt;0,1+G186/100,1+100/ABS(G186)),IF(I186="Push",H186,0)))</f>
        <v/>
      </c>
      <c r="K186" s="17" t="str">
        <f>IF(J186="","",J186-H186)</f>
        <v/>
      </c>
      <c r="L186" s="17" t="str">
        <f>IF(K186="","",Summary!$C$5+SUM(K$5:K186))</f>
        <v/>
      </c>
      <c r="M186" s="18" t="str">
        <f>IF(G186="","",IF(G186&gt;0,100/(G186+100),ABS(G186)/(ABS(G186)+100)))</f>
        <v/>
      </c>
      <c r="N186" t="e">
        <f>IF(L186="",NA(),L186)</f>
        <v>#N/A</v>
      </c>
    </row>
    <row r="187">
      <c r="A187" s="13" t="n"/>
      <c r="B187" s="14" t="n"/>
      <c r="C187" s="14" t="n"/>
      <c r="D187" s="14" t="n"/>
      <c r="E187" s="14" t="n"/>
      <c r="F187" s="14" t="n"/>
      <c r="G187" s="15" t="n"/>
      <c r="H187" s="16" t="n"/>
      <c r="I187" s="14" t="n"/>
      <c r="J187" s="17" t="str">
        <f>IF(OR(H187="",G187="",I187="",I187="Open"),"",IF(I187="Won",H187*IF(G187&gt;0,1+G187/100,1+100/ABS(G187)),IF(I187="Push",H187,0)))</f>
        <v/>
      </c>
      <c r="K187" s="17" t="str">
        <f>IF(J187="","",J187-H187)</f>
        <v/>
      </c>
      <c r="L187" s="17" t="str">
        <f>IF(K187="","",Summary!$C$5+SUM(K$5:K187))</f>
        <v/>
      </c>
      <c r="M187" s="18" t="str">
        <f>IF(G187="","",IF(G187&gt;0,100/(G187+100),ABS(G187)/(ABS(G187)+100)))</f>
        <v/>
      </c>
      <c r="N187" t="e">
        <f>IF(L187="",NA(),L187)</f>
        <v>#N/A</v>
      </c>
    </row>
    <row r="188">
      <c r="A188" s="13" t="n"/>
      <c r="B188" s="14" t="n"/>
      <c r="C188" s="14" t="n"/>
      <c r="D188" s="14" t="n"/>
      <c r="E188" s="14" t="n"/>
      <c r="F188" s="14" t="n"/>
      <c r="G188" s="15" t="n"/>
      <c r="H188" s="16" t="n"/>
      <c r="I188" s="14" t="n"/>
      <c r="J188" s="17" t="str">
        <f>IF(OR(H188="",G188="",I188="",I188="Open"),"",IF(I188="Won",H188*IF(G188&gt;0,1+G188/100,1+100/ABS(G188)),IF(I188="Push",H188,0)))</f>
        <v/>
      </c>
      <c r="K188" s="17" t="str">
        <f>IF(J188="","",J188-H188)</f>
        <v/>
      </c>
      <c r="L188" s="17" t="str">
        <f>IF(K188="","",Summary!$C$5+SUM(K$5:K188))</f>
        <v/>
      </c>
      <c r="M188" s="18" t="str">
        <f>IF(G188="","",IF(G188&gt;0,100/(G188+100),ABS(G188)/(ABS(G188)+100)))</f>
        <v/>
      </c>
      <c r="N188" t="e">
        <f>IF(L188="",NA(),L188)</f>
        <v>#N/A</v>
      </c>
    </row>
    <row r="189">
      <c r="A189" s="13" t="n"/>
      <c r="B189" s="14" t="n"/>
      <c r="C189" s="14" t="n"/>
      <c r="D189" s="14" t="n"/>
      <c r="E189" s="14" t="n"/>
      <c r="F189" s="14" t="n"/>
      <c r="G189" s="15" t="n"/>
      <c r="H189" s="16" t="n"/>
      <c r="I189" s="14" t="n"/>
      <c r="J189" s="17" t="str">
        <f>IF(OR(H189="",G189="",I189="",I189="Open"),"",IF(I189="Won",H189*IF(G189&gt;0,1+G189/100,1+100/ABS(G189)),IF(I189="Push",H189,0)))</f>
        <v/>
      </c>
      <c r="K189" s="17" t="str">
        <f>IF(J189="","",J189-H189)</f>
        <v/>
      </c>
      <c r="L189" s="17" t="str">
        <f>IF(K189="","",Summary!$C$5+SUM(K$5:K189))</f>
        <v/>
      </c>
      <c r="M189" s="18" t="str">
        <f>IF(G189="","",IF(G189&gt;0,100/(G189+100),ABS(G189)/(ABS(G189)+100)))</f>
        <v/>
      </c>
      <c r="N189" t="e">
        <f>IF(L189="",NA(),L189)</f>
        <v>#N/A</v>
      </c>
    </row>
    <row r="190">
      <c r="A190" s="13" t="n"/>
      <c r="B190" s="14" t="n"/>
      <c r="C190" s="14" t="n"/>
      <c r="D190" s="14" t="n"/>
      <c r="E190" s="14" t="n"/>
      <c r="F190" s="14" t="n"/>
      <c r="G190" s="15" t="n"/>
      <c r="H190" s="16" t="n"/>
      <c r="I190" s="14" t="n"/>
      <c r="J190" s="17" t="str">
        <f>IF(OR(H190="",G190="",I190="",I190="Open"),"",IF(I190="Won",H190*IF(G190&gt;0,1+G190/100,1+100/ABS(G190)),IF(I190="Push",H190,0)))</f>
        <v/>
      </c>
      <c r="K190" s="17" t="str">
        <f>IF(J190="","",J190-H190)</f>
        <v/>
      </c>
      <c r="L190" s="17" t="str">
        <f>IF(K190="","",Summary!$C$5+SUM(K$5:K190))</f>
        <v/>
      </c>
      <c r="M190" s="18" t="str">
        <f>IF(G190="","",IF(G190&gt;0,100/(G190+100),ABS(G190)/(ABS(G190)+100)))</f>
        <v/>
      </c>
      <c r="N190" t="e">
        <f>IF(L190="",NA(),L190)</f>
        <v>#N/A</v>
      </c>
    </row>
    <row r="191">
      <c r="A191" s="13" t="n"/>
      <c r="B191" s="14" t="n"/>
      <c r="C191" s="14" t="n"/>
      <c r="D191" s="14" t="n"/>
      <c r="E191" s="14" t="n"/>
      <c r="F191" s="14" t="n"/>
      <c r="G191" s="15" t="n"/>
      <c r="H191" s="16" t="n"/>
      <c r="I191" s="14" t="n"/>
      <c r="J191" s="17" t="str">
        <f>IF(OR(H191="",G191="",I191="",I191="Open"),"",IF(I191="Won",H191*IF(G191&gt;0,1+G191/100,1+100/ABS(G191)),IF(I191="Push",H191,0)))</f>
        <v/>
      </c>
      <c r="K191" s="17" t="str">
        <f>IF(J191="","",J191-H191)</f>
        <v/>
      </c>
      <c r="L191" s="17" t="str">
        <f>IF(K191="","",Summary!$C$5+SUM(K$5:K191))</f>
        <v/>
      </c>
      <c r="M191" s="18" t="str">
        <f>IF(G191="","",IF(G191&gt;0,100/(G191+100),ABS(G191)/(ABS(G191)+100)))</f>
        <v/>
      </c>
      <c r="N191" t="e">
        <f>IF(L191="",NA(),L191)</f>
        <v>#N/A</v>
      </c>
    </row>
    <row r="192">
      <c r="A192" s="13" t="n"/>
      <c r="B192" s="14" t="n"/>
      <c r="C192" s="14" t="n"/>
      <c r="D192" s="14" t="n"/>
      <c r="E192" s="14" t="n"/>
      <c r="F192" s="14" t="n"/>
      <c r="G192" s="15" t="n"/>
      <c r="H192" s="16" t="n"/>
      <c r="I192" s="14" t="n"/>
      <c r="J192" s="17" t="str">
        <f>IF(OR(H192="",G192="",I192="",I192="Open"),"",IF(I192="Won",H192*IF(G192&gt;0,1+G192/100,1+100/ABS(G192)),IF(I192="Push",H192,0)))</f>
        <v/>
      </c>
      <c r="K192" s="17" t="str">
        <f>IF(J192="","",J192-H192)</f>
        <v/>
      </c>
      <c r="L192" s="17" t="str">
        <f>IF(K192="","",Summary!$C$5+SUM(K$5:K192))</f>
        <v/>
      </c>
      <c r="M192" s="18" t="str">
        <f>IF(G192="","",IF(G192&gt;0,100/(G192+100),ABS(G192)/(ABS(G192)+100)))</f>
        <v/>
      </c>
      <c r="N192" t="e">
        <f>IF(L192="",NA(),L192)</f>
        <v>#N/A</v>
      </c>
    </row>
    <row r="193">
      <c r="A193" s="13" t="n"/>
      <c r="B193" s="14" t="n"/>
      <c r="C193" s="14" t="n"/>
      <c r="D193" s="14" t="n"/>
      <c r="E193" s="14" t="n"/>
      <c r="F193" s="14" t="n"/>
      <c r="G193" s="15" t="n"/>
      <c r="H193" s="16" t="n"/>
      <c r="I193" s="14" t="n"/>
      <c r="J193" s="17" t="str">
        <f>IF(OR(H193="",G193="",I193="",I193="Open"),"",IF(I193="Won",H193*IF(G193&gt;0,1+G193/100,1+100/ABS(G193)),IF(I193="Push",H193,0)))</f>
        <v/>
      </c>
      <c r="K193" s="17" t="str">
        <f>IF(J193="","",J193-H193)</f>
        <v/>
      </c>
      <c r="L193" s="17" t="str">
        <f>IF(K193="","",Summary!$C$5+SUM(K$5:K193))</f>
        <v/>
      </c>
      <c r="M193" s="18" t="str">
        <f>IF(G193="","",IF(G193&gt;0,100/(G193+100),ABS(G193)/(ABS(G193)+100)))</f>
        <v/>
      </c>
      <c r="N193" t="e">
        <f>IF(L193="",NA(),L193)</f>
        <v>#N/A</v>
      </c>
    </row>
    <row r="194">
      <c r="A194" s="13" t="n"/>
      <c r="B194" s="14" t="n"/>
      <c r="C194" s="14" t="n"/>
      <c r="D194" s="14" t="n"/>
      <c r="E194" s="14" t="n"/>
      <c r="F194" s="14" t="n"/>
      <c r="G194" s="15" t="n"/>
      <c r="H194" s="16" t="n"/>
      <c r="I194" s="14" t="n"/>
      <c r="J194" s="17" t="str">
        <f>IF(OR(H194="",G194="",I194="",I194="Open"),"",IF(I194="Won",H194*IF(G194&gt;0,1+G194/100,1+100/ABS(G194)),IF(I194="Push",H194,0)))</f>
        <v/>
      </c>
      <c r="K194" s="17" t="str">
        <f>IF(J194="","",J194-H194)</f>
        <v/>
      </c>
      <c r="L194" s="17" t="str">
        <f>IF(K194="","",Summary!$C$5+SUM(K$5:K194))</f>
        <v/>
      </c>
      <c r="M194" s="18" t="str">
        <f>IF(G194="","",IF(G194&gt;0,100/(G194+100),ABS(G194)/(ABS(G194)+100)))</f>
        <v/>
      </c>
      <c r="N194" t="e">
        <f>IF(L194="",NA(),L194)</f>
        <v>#N/A</v>
      </c>
    </row>
    <row r="195">
      <c r="A195" s="13" t="n"/>
      <c r="B195" s="14" t="n"/>
      <c r="C195" s="14" t="n"/>
      <c r="D195" s="14" t="n"/>
      <c r="E195" s="14" t="n"/>
      <c r="F195" s="14" t="n"/>
      <c r="G195" s="15" t="n"/>
      <c r="H195" s="16" t="n"/>
      <c r="I195" s="14" t="n"/>
      <c r="J195" s="17" t="str">
        <f>IF(OR(H195="",G195="",I195="",I195="Open"),"",IF(I195="Won",H195*IF(G195&gt;0,1+G195/100,1+100/ABS(G195)),IF(I195="Push",H195,0)))</f>
        <v/>
      </c>
      <c r="K195" s="17" t="str">
        <f>IF(J195="","",J195-H195)</f>
        <v/>
      </c>
      <c r="L195" s="17" t="str">
        <f>IF(K195="","",Summary!$C$5+SUM(K$5:K195))</f>
        <v/>
      </c>
      <c r="M195" s="18" t="str">
        <f>IF(G195="","",IF(G195&gt;0,100/(G195+100),ABS(G195)/(ABS(G195)+100)))</f>
        <v/>
      </c>
      <c r="N195" t="e">
        <f>IF(L195="",NA(),L195)</f>
        <v>#N/A</v>
      </c>
    </row>
    <row r="196">
      <c r="A196" s="13" t="n"/>
      <c r="B196" s="14" t="n"/>
      <c r="C196" s="14" t="n"/>
      <c r="D196" s="14" t="n"/>
      <c r="E196" s="14" t="n"/>
      <c r="F196" s="14" t="n"/>
      <c r="G196" s="15" t="n"/>
      <c r="H196" s="16" t="n"/>
      <c r="I196" s="14" t="n"/>
      <c r="J196" s="17" t="str">
        <f>IF(OR(H196="",G196="",I196="",I196="Open"),"",IF(I196="Won",H196*IF(G196&gt;0,1+G196/100,1+100/ABS(G196)),IF(I196="Push",H196,0)))</f>
        <v/>
      </c>
      <c r="K196" s="17" t="str">
        <f>IF(J196="","",J196-H196)</f>
        <v/>
      </c>
      <c r="L196" s="17" t="str">
        <f>IF(K196="","",Summary!$C$5+SUM(K$5:K196))</f>
        <v/>
      </c>
      <c r="M196" s="18" t="str">
        <f>IF(G196="","",IF(G196&gt;0,100/(G196+100),ABS(G196)/(ABS(G196)+100)))</f>
        <v/>
      </c>
      <c r="N196" t="e">
        <f>IF(L196="",NA(),L196)</f>
        <v>#N/A</v>
      </c>
    </row>
    <row r="197">
      <c r="A197" s="13" t="n"/>
      <c r="B197" s="14" t="n"/>
      <c r="C197" s="14" t="n"/>
      <c r="D197" s="14" t="n"/>
      <c r="E197" s="14" t="n"/>
      <c r="F197" s="14" t="n"/>
      <c r="G197" s="15" t="n"/>
      <c r="H197" s="16" t="n"/>
      <c r="I197" s="14" t="n"/>
      <c r="J197" s="17" t="str">
        <f>IF(OR(H197="",G197="",I197="",I197="Open"),"",IF(I197="Won",H197*IF(G197&gt;0,1+G197/100,1+100/ABS(G197)),IF(I197="Push",H197,0)))</f>
        <v/>
      </c>
      <c r="K197" s="17" t="str">
        <f>IF(J197="","",J197-H197)</f>
        <v/>
      </c>
      <c r="L197" s="17" t="str">
        <f>IF(K197="","",Summary!$C$5+SUM(K$5:K197))</f>
        <v/>
      </c>
      <c r="M197" s="18" t="str">
        <f>IF(G197="","",IF(G197&gt;0,100/(G197+100),ABS(G197)/(ABS(G197)+100)))</f>
        <v/>
      </c>
      <c r="N197" t="e">
        <f>IF(L197="",NA(),L197)</f>
        <v>#N/A</v>
      </c>
    </row>
    <row r="198">
      <c r="A198" s="13" t="n"/>
      <c r="B198" s="14" t="n"/>
      <c r="C198" s="14" t="n"/>
      <c r="D198" s="14" t="n"/>
      <c r="E198" s="14" t="n"/>
      <c r="F198" s="14" t="n"/>
      <c r="G198" s="15" t="n"/>
      <c r="H198" s="16" t="n"/>
      <c r="I198" s="14" t="n"/>
      <c r="J198" s="17" t="str">
        <f>IF(OR(H198="",G198="",I198="",I198="Open"),"",IF(I198="Won",H198*IF(G198&gt;0,1+G198/100,1+100/ABS(G198)),IF(I198="Push",H198,0)))</f>
        <v/>
      </c>
      <c r="K198" s="17" t="str">
        <f>IF(J198="","",J198-H198)</f>
        <v/>
      </c>
      <c r="L198" s="17" t="str">
        <f>IF(K198="","",Summary!$C$5+SUM(K$5:K198))</f>
        <v/>
      </c>
      <c r="M198" s="18" t="str">
        <f>IF(G198="","",IF(G198&gt;0,100/(G198+100),ABS(G198)/(ABS(G198)+100)))</f>
        <v/>
      </c>
      <c r="N198" t="e">
        <f>IF(L198="",NA(),L198)</f>
        <v>#N/A</v>
      </c>
    </row>
    <row r="199">
      <c r="A199" s="13" t="n"/>
      <c r="B199" s="14" t="n"/>
      <c r="C199" s="14" t="n"/>
      <c r="D199" s="14" t="n"/>
      <c r="E199" s="14" t="n"/>
      <c r="F199" s="14" t="n"/>
      <c r="G199" s="15" t="n"/>
      <c r="H199" s="16" t="n"/>
      <c r="I199" s="14" t="n"/>
      <c r="J199" s="17" t="str">
        <f>IF(OR(H199="",G199="",I199="",I199="Open"),"",IF(I199="Won",H199*IF(G199&gt;0,1+G199/100,1+100/ABS(G199)),IF(I199="Push",H199,0)))</f>
        <v/>
      </c>
      <c r="K199" s="17" t="str">
        <f>IF(J199="","",J199-H199)</f>
        <v/>
      </c>
      <c r="L199" s="17" t="str">
        <f>IF(K199="","",Summary!$C$5+SUM(K$5:K199))</f>
        <v/>
      </c>
      <c r="M199" s="18" t="str">
        <f>IF(G199="","",IF(G199&gt;0,100/(G199+100),ABS(G199)/(ABS(G199)+100)))</f>
        <v/>
      </c>
      <c r="N199" t="e">
        <f>IF(L199="",NA(),L199)</f>
        <v>#N/A</v>
      </c>
    </row>
    <row r="200">
      <c r="A200" s="13" t="n"/>
      <c r="B200" s="14" t="n"/>
      <c r="C200" s="14" t="n"/>
      <c r="D200" s="14" t="n"/>
      <c r="E200" s="14" t="n"/>
      <c r="F200" s="14" t="n"/>
      <c r="G200" s="15" t="n"/>
      <c r="H200" s="16" t="n"/>
      <c r="I200" s="14" t="n"/>
      <c r="J200" s="17" t="str">
        <f>IF(OR(H200="",G200="",I200="",I200="Open"),"",IF(I200="Won",H200*IF(G200&gt;0,1+G200/100,1+100/ABS(G200)),IF(I200="Push",H200,0)))</f>
        <v/>
      </c>
      <c r="K200" s="17" t="str">
        <f>IF(J200="","",J200-H200)</f>
        <v/>
      </c>
      <c r="L200" s="17" t="str">
        <f>IF(K200="","",Summary!$C$5+SUM(K$5:K200))</f>
        <v/>
      </c>
      <c r="M200" s="18" t="str">
        <f>IF(G200="","",IF(G200&gt;0,100/(G200+100),ABS(G200)/(ABS(G200)+100)))</f>
        <v/>
      </c>
      <c r="N200" t="e">
        <f>IF(L200="",NA(),L200)</f>
        <v>#N/A</v>
      </c>
    </row>
    <row r="201">
      <c r="A201" s="13" t="n"/>
      <c r="B201" s="14" t="n"/>
      <c r="C201" s="14" t="n"/>
      <c r="D201" s="14" t="n"/>
      <c r="E201" s="14" t="n"/>
      <c r="F201" s="14" t="n"/>
      <c r="G201" s="15" t="n"/>
      <c r="H201" s="16" t="n"/>
      <c r="I201" s="14" t="n"/>
      <c r="J201" s="17" t="str">
        <f>IF(OR(H201="",G201="",I201="",I201="Open"),"",IF(I201="Won",H201*IF(G201&gt;0,1+G201/100,1+100/ABS(G201)),IF(I201="Push",H201,0)))</f>
        <v/>
      </c>
      <c r="K201" s="17" t="str">
        <f>IF(J201="","",J201-H201)</f>
        <v/>
      </c>
      <c r="L201" s="17" t="str">
        <f>IF(K201="","",Summary!$C$5+SUM(K$5:K201))</f>
        <v/>
      </c>
      <c r="M201" s="18" t="str">
        <f>IF(G201="","",IF(G201&gt;0,100/(G201+100),ABS(G201)/(ABS(G201)+100)))</f>
        <v/>
      </c>
      <c r="N201" t="e">
        <f>IF(L201="",NA(),L201)</f>
        <v>#N/A</v>
      </c>
    </row>
    <row r="202">
      <c r="A202" s="13" t="n"/>
      <c r="B202" s="14" t="n"/>
      <c r="C202" s="14" t="n"/>
      <c r="D202" s="14" t="n"/>
      <c r="E202" s="14" t="n"/>
      <c r="F202" s="14" t="n"/>
      <c r="G202" s="15" t="n"/>
      <c r="H202" s="16" t="n"/>
      <c r="I202" s="14" t="n"/>
      <c r="J202" s="17" t="str">
        <f>IF(OR(H202="",G202="",I202="",I202="Open"),"",IF(I202="Won",H202*IF(G202&gt;0,1+G202/100,1+100/ABS(G202)),IF(I202="Push",H202,0)))</f>
        <v/>
      </c>
      <c r="K202" s="17" t="str">
        <f>IF(J202="","",J202-H202)</f>
        <v/>
      </c>
      <c r="L202" s="17" t="str">
        <f>IF(K202="","",Summary!$C$5+SUM(K$5:K202))</f>
        <v/>
      </c>
      <c r="M202" s="18" t="str">
        <f>IF(G202="","",IF(G202&gt;0,100/(G202+100),ABS(G202)/(ABS(G202)+100)))</f>
        <v/>
      </c>
      <c r="N202" t="e">
        <f>IF(L202="",NA(),L202)</f>
        <v>#N/A</v>
      </c>
    </row>
    <row r="203">
      <c r="A203" s="13" t="n"/>
      <c r="B203" s="14" t="n"/>
      <c r="C203" s="14" t="n"/>
      <c r="D203" s="14" t="n"/>
      <c r="E203" s="14" t="n"/>
      <c r="F203" s="14" t="n"/>
      <c r="G203" s="15" t="n"/>
      <c r="H203" s="16" t="n"/>
      <c r="I203" s="14" t="n"/>
      <c r="J203" s="17" t="str">
        <f>IF(OR(H203="",G203="",I203="",I203="Open"),"",IF(I203="Won",H203*IF(G203&gt;0,1+G203/100,1+100/ABS(G203)),IF(I203="Push",H203,0)))</f>
        <v/>
      </c>
      <c r="K203" s="17" t="str">
        <f>IF(J203="","",J203-H203)</f>
        <v/>
      </c>
      <c r="L203" s="17" t="str">
        <f>IF(K203="","",Summary!$C$5+SUM(K$5:K203))</f>
        <v/>
      </c>
      <c r="M203" s="18" t="str">
        <f>IF(G203="","",IF(G203&gt;0,100/(G203+100),ABS(G203)/(ABS(G203)+100)))</f>
        <v/>
      </c>
      <c r="N203" t="e">
        <f>IF(L203="",NA(),L203)</f>
        <v>#N/A</v>
      </c>
    </row>
    <row r="204">
      <c r="A204" s="13" t="n"/>
      <c r="B204" s="14" t="n"/>
      <c r="C204" s="14" t="n"/>
      <c r="D204" s="14" t="n"/>
      <c r="E204" s="14" t="n"/>
      <c r="F204" s="14" t="n"/>
      <c r="G204" s="15" t="n"/>
      <c r="H204" s="16" t="n"/>
      <c r="I204" s="14" t="n"/>
      <c r="J204" s="17" t="str">
        <f>IF(OR(H204="",G204="",I204="",I204="Open"),"",IF(I204="Won",H204*IF(G204&gt;0,1+G204/100,1+100/ABS(G204)),IF(I204="Push",H204,0)))</f>
        <v/>
      </c>
      <c r="K204" s="17" t="str">
        <f>IF(J204="","",J204-H204)</f>
        <v/>
      </c>
      <c r="L204" s="17" t="str">
        <f>IF(K204="","",Summary!$C$5+SUM(K$5:K204))</f>
        <v/>
      </c>
      <c r="M204" s="18" t="str">
        <f>IF(G204="","",IF(G204&gt;0,100/(G204+100),ABS(G204)/(ABS(G204)+100)))</f>
        <v/>
      </c>
      <c r="N204" t="e">
        <f>IF(L204="",NA(),L204)</f>
        <v>#N/A</v>
      </c>
    </row>
    <row r="205">
      <c r="A205" s="13" t="n"/>
      <c r="B205" s="14" t="n"/>
      <c r="C205" s="14" t="n"/>
      <c r="D205" s="14" t="n"/>
      <c r="E205" s="14" t="n"/>
      <c r="F205" s="14" t="n"/>
      <c r="G205" s="15" t="n"/>
      <c r="H205" s="16" t="n"/>
      <c r="I205" s="14" t="n"/>
      <c r="J205" s="17" t="str">
        <f>IF(OR(H205="",G205="",I205="",I205="Open"),"",IF(I205="Won",H205*IF(G205&gt;0,1+G205/100,1+100/ABS(G205)),IF(I205="Push",H205,0)))</f>
        <v/>
      </c>
      <c r="K205" s="17" t="str">
        <f>IF(J205="","",J205-H205)</f>
        <v/>
      </c>
      <c r="L205" s="17" t="str">
        <f>IF(K205="","",Summary!$C$5+SUM(K$5:K205))</f>
        <v/>
      </c>
      <c r="M205" s="18" t="str">
        <f>IF(G205="","",IF(G205&gt;0,100/(G205+100),ABS(G205)/(ABS(G205)+100)))</f>
        <v/>
      </c>
      <c r="N205" t="e">
        <f>IF(L205="",NA(),L205)</f>
        <v>#N/A</v>
      </c>
    </row>
    <row r="206">
      <c r="A206" s="13" t="n"/>
      <c r="B206" s="14" t="n"/>
      <c r="C206" s="14" t="n"/>
      <c r="D206" s="14" t="n"/>
      <c r="E206" s="14" t="n"/>
      <c r="F206" s="14" t="n"/>
      <c r="G206" s="15" t="n"/>
      <c r="H206" s="16" t="n"/>
      <c r="I206" s="14" t="n"/>
      <c r="J206" s="17" t="str">
        <f>IF(OR(H206="",G206="",I206="",I206="Open"),"",IF(I206="Won",H206*IF(G206&gt;0,1+G206/100,1+100/ABS(G206)),IF(I206="Push",H206,0)))</f>
        <v/>
      </c>
      <c r="K206" s="17" t="str">
        <f>IF(J206="","",J206-H206)</f>
        <v/>
      </c>
      <c r="L206" s="17" t="str">
        <f>IF(K206="","",Summary!$C$5+SUM(K$5:K206))</f>
        <v/>
      </c>
      <c r="M206" s="18" t="str">
        <f>IF(G206="","",IF(G206&gt;0,100/(G206+100),ABS(G206)/(ABS(G206)+100)))</f>
        <v/>
      </c>
      <c r="N206" t="e">
        <f>IF(L206="",NA(),L206)</f>
        <v>#N/A</v>
      </c>
    </row>
    <row r="207">
      <c r="A207" s="13" t="n"/>
      <c r="B207" s="14" t="n"/>
      <c r="C207" s="14" t="n"/>
      <c r="D207" s="14" t="n"/>
      <c r="E207" s="14" t="n"/>
      <c r="F207" s="14" t="n"/>
      <c r="G207" s="15" t="n"/>
      <c r="H207" s="16" t="n"/>
      <c r="I207" s="14" t="n"/>
      <c r="J207" s="17" t="str">
        <f>IF(OR(H207="",G207="",I207="",I207="Open"),"",IF(I207="Won",H207*IF(G207&gt;0,1+G207/100,1+100/ABS(G207)),IF(I207="Push",H207,0)))</f>
        <v/>
      </c>
      <c r="K207" s="17" t="str">
        <f>IF(J207="","",J207-H207)</f>
        <v/>
      </c>
      <c r="L207" s="17" t="str">
        <f>IF(K207="","",Summary!$C$5+SUM(K$5:K207))</f>
        <v/>
      </c>
      <c r="M207" s="18" t="str">
        <f>IF(G207="","",IF(G207&gt;0,100/(G207+100),ABS(G207)/(ABS(G207)+100)))</f>
        <v/>
      </c>
      <c r="N207" t="e">
        <f>IF(L207="",NA(),L207)</f>
        <v>#N/A</v>
      </c>
    </row>
    <row r="208">
      <c r="A208" s="13" t="n"/>
      <c r="B208" s="14" t="n"/>
      <c r="C208" s="14" t="n"/>
      <c r="D208" s="14" t="n"/>
      <c r="E208" s="14" t="n"/>
      <c r="F208" s="14" t="n"/>
      <c r="G208" s="15" t="n"/>
      <c r="H208" s="16" t="n"/>
      <c r="I208" s="14" t="n"/>
      <c r="J208" s="17" t="str">
        <f>IF(OR(H208="",G208="",I208="",I208="Open"),"",IF(I208="Won",H208*IF(G208&gt;0,1+G208/100,1+100/ABS(G208)),IF(I208="Push",H208,0)))</f>
        <v/>
      </c>
      <c r="K208" s="17" t="str">
        <f>IF(J208="","",J208-H208)</f>
        <v/>
      </c>
      <c r="L208" s="17" t="str">
        <f>IF(K208="","",Summary!$C$5+SUM(K$5:K208))</f>
        <v/>
      </c>
      <c r="M208" s="18" t="str">
        <f>IF(G208="","",IF(G208&gt;0,100/(G208+100),ABS(G208)/(ABS(G208)+100)))</f>
        <v/>
      </c>
      <c r="N208" t="e">
        <f>IF(L208="",NA(),L208)</f>
        <v>#N/A</v>
      </c>
    </row>
    <row r="209">
      <c r="A209" s="13" t="n"/>
      <c r="B209" s="14" t="n"/>
      <c r="C209" s="14" t="n"/>
      <c r="D209" s="14" t="n"/>
      <c r="E209" s="14" t="n"/>
      <c r="F209" s="14" t="n"/>
      <c r="G209" s="15" t="n"/>
      <c r="H209" s="16" t="n"/>
      <c r="I209" s="14" t="n"/>
      <c r="J209" s="17" t="str">
        <f>IF(OR(H209="",G209="",I209="",I209="Open"),"",IF(I209="Won",H209*IF(G209&gt;0,1+G209/100,1+100/ABS(G209)),IF(I209="Push",H209,0)))</f>
        <v/>
      </c>
      <c r="K209" s="17" t="str">
        <f>IF(J209="","",J209-H209)</f>
        <v/>
      </c>
      <c r="L209" s="17" t="str">
        <f>IF(K209="","",Summary!$C$5+SUM(K$5:K209))</f>
        <v/>
      </c>
      <c r="M209" s="18" t="str">
        <f>IF(G209="","",IF(G209&gt;0,100/(G209+100),ABS(G209)/(ABS(G209)+100)))</f>
        <v/>
      </c>
      <c r="N209" t="e">
        <f>IF(L209="",NA(),L209)</f>
        <v>#N/A</v>
      </c>
    </row>
    <row r="210">
      <c r="A210" s="13" t="n"/>
      <c r="B210" s="14" t="n"/>
      <c r="C210" s="14" t="n"/>
      <c r="D210" s="14" t="n"/>
      <c r="E210" s="14" t="n"/>
      <c r="F210" s="14" t="n"/>
      <c r="G210" s="15" t="n"/>
      <c r="H210" s="16" t="n"/>
      <c r="I210" s="14" t="n"/>
      <c r="J210" s="17" t="str">
        <f>IF(OR(H210="",G210="",I210="",I210="Open"),"",IF(I210="Won",H210*IF(G210&gt;0,1+G210/100,1+100/ABS(G210)),IF(I210="Push",H210,0)))</f>
        <v/>
      </c>
      <c r="K210" s="17" t="str">
        <f>IF(J210="","",J210-H210)</f>
        <v/>
      </c>
      <c r="L210" s="17" t="str">
        <f>IF(K210="","",Summary!$C$5+SUM(K$5:K210))</f>
        <v/>
      </c>
      <c r="M210" s="18" t="str">
        <f>IF(G210="","",IF(G210&gt;0,100/(G210+100),ABS(G210)/(ABS(G210)+100)))</f>
        <v/>
      </c>
      <c r="N210" t="e">
        <f>IF(L210="",NA(),L210)</f>
        <v>#N/A</v>
      </c>
    </row>
    <row r="211">
      <c r="A211" s="13" t="n"/>
      <c r="B211" s="14" t="n"/>
      <c r="C211" s="14" t="n"/>
      <c r="D211" s="14" t="n"/>
      <c r="E211" s="14" t="n"/>
      <c r="F211" s="14" t="n"/>
      <c r="G211" s="15" t="n"/>
      <c r="H211" s="16" t="n"/>
      <c r="I211" s="14" t="n"/>
      <c r="J211" s="17" t="str">
        <f>IF(OR(H211="",G211="",I211="",I211="Open"),"",IF(I211="Won",H211*IF(G211&gt;0,1+G211/100,1+100/ABS(G211)),IF(I211="Push",H211,0)))</f>
        <v/>
      </c>
      <c r="K211" s="17" t="str">
        <f>IF(J211="","",J211-H211)</f>
        <v/>
      </c>
      <c r="L211" s="17" t="str">
        <f>IF(K211="","",Summary!$C$5+SUM(K$5:K211))</f>
        <v/>
      </c>
      <c r="M211" s="18" t="str">
        <f>IF(G211="","",IF(G211&gt;0,100/(G211+100),ABS(G211)/(ABS(G211)+100)))</f>
        <v/>
      </c>
      <c r="N211" t="e">
        <f>IF(L211="",NA(),L211)</f>
        <v>#N/A</v>
      </c>
    </row>
    <row r="212">
      <c r="A212" s="13" t="n"/>
      <c r="B212" s="14" t="n"/>
      <c r="C212" s="14" t="n"/>
      <c r="D212" s="14" t="n"/>
      <c r="E212" s="14" t="n"/>
      <c r="F212" s="14" t="n"/>
      <c r="G212" s="15" t="n"/>
      <c r="H212" s="16" t="n"/>
      <c r="I212" s="14" t="n"/>
      <c r="J212" s="17" t="str">
        <f>IF(OR(H212="",G212="",I212="",I212="Open"),"",IF(I212="Won",H212*IF(G212&gt;0,1+G212/100,1+100/ABS(G212)),IF(I212="Push",H212,0)))</f>
        <v/>
      </c>
      <c r="K212" s="17" t="str">
        <f>IF(J212="","",J212-H212)</f>
        <v/>
      </c>
      <c r="L212" s="17" t="str">
        <f>IF(K212="","",Summary!$C$5+SUM(K$5:K212))</f>
        <v/>
      </c>
      <c r="M212" s="18" t="str">
        <f>IF(G212="","",IF(G212&gt;0,100/(G212+100),ABS(G212)/(ABS(G212)+100)))</f>
        <v/>
      </c>
      <c r="N212" t="e">
        <f>IF(L212="",NA(),L212)</f>
        <v>#N/A</v>
      </c>
    </row>
    <row r="213">
      <c r="A213" s="13" t="n"/>
      <c r="B213" s="14" t="n"/>
      <c r="C213" s="14" t="n"/>
      <c r="D213" s="14" t="n"/>
      <c r="E213" s="14" t="n"/>
      <c r="F213" s="14" t="n"/>
      <c r="G213" s="15" t="n"/>
      <c r="H213" s="16" t="n"/>
      <c r="I213" s="14" t="n"/>
      <c r="J213" s="17" t="str">
        <f>IF(OR(H213="",G213="",I213="",I213="Open"),"",IF(I213="Won",H213*IF(G213&gt;0,1+G213/100,1+100/ABS(G213)),IF(I213="Push",H213,0)))</f>
        <v/>
      </c>
      <c r="K213" s="17" t="str">
        <f>IF(J213="","",J213-H213)</f>
        <v/>
      </c>
      <c r="L213" s="17" t="str">
        <f>IF(K213="","",Summary!$C$5+SUM(K$5:K213))</f>
        <v/>
      </c>
      <c r="M213" s="18" t="str">
        <f>IF(G213="","",IF(G213&gt;0,100/(G213+100),ABS(G213)/(ABS(G213)+100)))</f>
        <v/>
      </c>
      <c r="N213" t="e">
        <f>IF(L213="",NA(),L213)</f>
        <v>#N/A</v>
      </c>
    </row>
    <row r="214">
      <c r="A214" s="13" t="n"/>
      <c r="B214" s="14" t="n"/>
      <c r="C214" s="14" t="n"/>
      <c r="D214" s="14" t="n"/>
      <c r="E214" s="14" t="n"/>
      <c r="F214" s="14" t="n"/>
      <c r="G214" s="15" t="n"/>
      <c r="H214" s="16" t="n"/>
      <c r="I214" s="14" t="n"/>
      <c r="J214" s="17" t="str">
        <f>IF(OR(H214="",G214="",I214="",I214="Open"),"",IF(I214="Won",H214*IF(G214&gt;0,1+G214/100,1+100/ABS(G214)),IF(I214="Push",H214,0)))</f>
        <v/>
      </c>
      <c r="K214" s="17" t="str">
        <f>IF(J214="","",J214-H214)</f>
        <v/>
      </c>
      <c r="L214" s="17" t="str">
        <f>IF(K214="","",Summary!$C$5+SUM(K$5:K214))</f>
        <v/>
      </c>
      <c r="M214" s="18" t="str">
        <f>IF(G214="","",IF(G214&gt;0,100/(G214+100),ABS(G214)/(ABS(G214)+100)))</f>
        <v/>
      </c>
      <c r="N214" t="e">
        <f>IF(L214="",NA(),L214)</f>
        <v>#N/A</v>
      </c>
    </row>
    <row r="215">
      <c r="A215" s="13" t="n"/>
      <c r="B215" s="14" t="n"/>
      <c r="C215" s="14" t="n"/>
      <c r="D215" s="14" t="n"/>
      <c r="E215" s="14" t="n"/>
      <c r="F215" s="14" t="n"/>
      <c r="G215" s="15" t="n"/>
      <c r="H215" s="16" t="n"/>
      <c r="I215" s="14" t="n"/>
      <c r="J215" s="17" t="str">
        <f>IF(OR(H215="",G215="",I215="",I215="Open"),"",IF(I215="Won",H215*IF(G215&gt;0,1+G215/100,1+100/ABS(G215)),IF(I215="Push",H215,0)))</f>
        <v/>
      </c>
      <c r="K215" s="17" t="str">
        <f>IF(J215="","",J215-H215)</f>
        <v/>
      </c>
      <c r="L215" s="17" t="str">
        <f>IF(K215="","",Summary!$C$5+SUM(K$5:K215))</f>
        <v/>
      </c>
      <c r="M215" s="18" t="str">
        <f>IF(G215="","",IF(G215&gt;0,100/(G215+100),ABS(G215)/(ABS(G215)+100)))</f>
        <v/>
      </c>
      <c r="N215" t="e">
        <f>IF(L215="",NA(),L215)</f>
        <v>#N/A</v>
      </c>
    </row>
    <row r="216">
      <c r="A216" s="13" t="n"/>
      <c r="B216" s="14" t="n"/>
      <c r="C216" s="14" t="n"/>
      <c r="D216" s="14" t="n"/>
      <c r="E216" s="14" t="n"/>
      <c r="F216" s="14" t="n"/>
      <c r="G216" s="15" t="n"/>
      <c r="H216" s="16" t="n"/>
      <c r="I216" s="14" t="n"/>
      <c r="J216" s="17" t="str">
        <f>IF(OR(H216="",G216="",I216="",I216="Open"),"",IF(I216="Won",H216*IF(G216&gt;0,1+G216/100,1+100/ABS(G216)),IF(I216="Push",H216,0)))</f>
        <v/>
      </c>
      <c r="K216" s="17" t="str">
        <f>IF(J216="","",J216-H216)</f>
        <v/>
      </c>
      <c r="L216" s="17" t="str">
        <f>IF(K216="","",Summary!$C$5+SUM(K$5:K216))</f>
        <v/>
      </c>
      <c r="M216" s="18" t="str">
        <f>IF(G216="","",IF(G216&gt;0,100/(G216+100),ABS(G216)/(ABS(G216)+100)))</f>
        <v/>
      </c>
      <c r="N216" t="e">
        <f>IF(L216="",NA(),L216)</f>
        <v>#N/A</v>
      </c>
    </row>
    <row r="217">
      <c r="A217" s="13" t="n"/>
      <c r="B217" s="14" t="n"/>
      <c r="C217" s="14" t="n"/>
      <c r="D217" s="14" t="n"/>
      <c r="E217" s="14" t="n"/>
      <c r="F217" s="14" t="n"/>
      <c r="G217" s="15" t="n"/>
      <c r="H217" s="16" t="n"/>
      <c r="I217" s="14" t="n"/>
      <c r="J217" s="17" t="str">
        <f>IF(OR(H217="",G217="",I217="",I217="Open"),"",IF(I217="Won",H217*IF(G217&gt;0,1+G217/100,1+100/ABS(G217)),IF(I217="Push",H217,0)))</f>
        <v/>
      </c>
      <c r="K217" s="17" t="str">
        <f>IF(J217="","",J217-H217)</f>
        <v/>
      </c>
      <c r="L217" s="17" t="str">
        <f>IF(K217="","",Summary!$C$5+SUM(K$5:K217))</f>
        <v/>
      </c>
      <c r="M217" s="18" t="str">
        <f>IF(G217="","",IF(G217&gt;0,100/(G217+100),ABS(G217)/(ABS(G217)+100)))</f>
        <v/>
      </c>
      <c r="N217" t="e">
        <f>IF(L217="",NA(),L217)</f>
        <v>#N/A</v>
      </c>
    </row>
    <row r="218">
      <c r="A218" s="13" t="n"/>
      <c r="B218" s="14" t="n"/>
      <c r="C218" s="14" t="n"/>
      <c r="D218" s="14" t="n"/>
      <c r="E218" s="14" t="n"/>
      <c r="F218" s="14" t="n"/>
      <c r="G218" s="15" t="n"/>
      <c r="H218" s="16" t="n"/>
      <c r="I218" s="14" t="n"/>
      <c r="J218" s="17" t="str">
        <f>IF(OR(H218="",G218="",I218="",I218="Open"),"",IF(I218="Won",H218*IF(G218&gt;0,1+G218/100,1+100/ABS(G218)),IF(I218="Push",H218,0)))</f>
        <v/>
      </c>
      <c r="K218" s="17" t="str">
        <f>IF(J218="","",J218-H218)</f>
        <v/>
      </c>
      <c r="L218" s="17" t="str">
        <f>IF(K218="","",Summary!$C$5+SUM(K$5:K218))</f>
        <v/>
      </c>
      <c r="M218" s="18" t="str">
        <f>IF(G218="","",IF(G218&gt;0,100/(G218+100),ABS(G218)/(ABS(G218)+100)))</f>
        <v/>
      </c>
      <c r="N218" t="e">
        <f>IF(L218="",NA(),L218)</f>
        <v>#N/A</v>
      </c>
    </row>
    <row r="219">
      <c r="A219" s="13" t="n"/>
      <c r="B219" s="14" t="n"/>
      <c r="C219" s="14" t="n"/>
      <c r="D219" s="14" t="n"/>
      <c r="E219" s="14" t="n"/>
      <c r="F219" s="14" t="n"/>
      <c r="G219" s="15" t="n"/>
      <c r="H219" s="16" t="n"/>
      <c r="I219" s="14" t="n"/>
      <c r="J219" s="17" t="str">
        <f>IF(OR(H219="",G219="",I219="",I219="Open"),"",IF(I219="Won",H219*IF(G219&gt;0,1+G219/100,1+100/ABS(G219)),IF(I219="Push",H219,0)))</f>
        <v/>
      </c>
      <c r="K219" s="17" t="str">
        <f>IF(J219="","",J219-H219)</f>
        <v/>
      </c>
      <c r="L219" s="17" t="str">
        <f>IF(K219="","",Summary!$C$5+SUM(K$5:K219))</f>
        <v/>
      </c>
      <c r="M219" s="18" t="str">
        <f>IF(G219="","",IF(G219&gt;0,100/(G219+100),ABS(G219)/(ABS(G219)+100)))</f>
        <v/>
      </c>
      <c r="N219" t="e">
        <f>IF(L219="",NA(),L219)</f>
        <v>#N/A</v>
      </c>
    </row>
    <row r="220">
      <c r="A220" s="13" t="n"/>
      <c r="B220" s="14" t="n"/>
      <c r="C220" s="14" t="n"/>
      <c r="D220" s="14" t="n"/>
      <c r="E220" s="14" t="n"/>
      <c r="F220" s="14" t="n"/>
      <c r="G220" s="15" t="n"/>
      <c r="H220" s="16" t="n"/>
      <c r="I220" s="14" t="n"/>
      <c r="J220" s="17" t="str">
        <f>IF(OR(H220="",G220="",I220="",I220="Open"),"",IF(I220="Won",H220*IF(G220&gt;0,1+G220/100,1+100/ABS(G220)),IF(I220="Push",H220,0)))</f>
        <v/>
      </c>
      <c r="K220" s="17" t="str">
        <f>IF(J220="","",J220-H220)</f>
        <v/>
      </c>
      <c r="L220" s="17" t="str">
        <f>IF(K220="","",Summary!$C$5+SUM(K$5:K220))</f>
        <v/>
      </c>
      <c r="M220" s="18" t="str">
        <f>IF(G220="","",IF(G220&gt;0,100/(G220+100),ABS(G220)/(ABS(G220)+100)))</f>
        <v/>
      </c>
      <c r="N220" t="e">
        <f>IF(L220="",NA(),L220)</f>
        <v>#N/A</v>
      </c>
    </row>
    <row r="221">
      <c r="A221" s="13" t="n"/>
      <c r="B221" s="14" t="n"/>
      <c r="C221" s="14" t="n"/>
      <c r="D221" s="14" t="n"/>
      <c r="E221" s="14" t="n"/>
      <c r="F221" s="14" t="n"/>
      <c r="G221" s="15" t="n"/>
      <c r="H221" s="16" t="n"/>
      <c r="I221" s="14" t="n"/>
      <c r="J221" s="17" t="str">
        <f>IF(OR(H221="",G221="",I221="",I221="Open"),"",IF(I221="Won",H221*IF(G221&gt;0,1+G221/100,1+100/ABS(G221)),IF(I221="Push",H221,0)))</f>
        <v/>
      </c>
      <c r="K221" s="17" t="str">
        <f>IF(J221="","",J221-H221)</f>
        <v/>
      </c>
      <c r="L221" s="17" t="str">
        <f>IF(K221="","",Summary!$C$5+SUM(K$5:K221))</f>
        <v/>
      </c>
      <c r="M221" s="18" t="str">
        <f>IF(G221="","",IF(G221&gt;0,100/(G221+100),ABS(G221)/(ABS(G221)+100)))</f>
        <v/>
      </c>
      <c r="N221" t="e">
        <f>IF(L221="",NA(),L221)</f>
        <v>#N/A</v>
      </c>
    </row>
    <row r="222">
      <c r="A222" s="13" t="n"/>
      <c r="B222" s="14" t="n"/>
      <c r="C222" s="14" t="n"/>
      <c r="D222" s="14" t="n"/>
      <c r="E222" s="14" t="n"/>
      <c r="F222" s="14" t="n"/>
      <c r="G222" s="15" t="n"/>
      <c r="H222" s="16" t="n"/>
      <c r="I222" s="14" t="n"/>
      <c r="J222" s="17" t="str">
        <f>IF(OR(H222="",G222="",I222="",I222="Open"),"",IF(I222="Won",H222*IF(G222&gt;0,1+G222/100,1+100/ABS(G222)),IF(I222="Push",H222,0)))</f>
        <v/>
      </c>
      <c r="K222" s="17" t="str">
        <f>IF(J222="","",J222-H222)</f>
        <v/>
      </c>
      <c r="L222" s="17" t="str">
        <f>IF(K222="","",Summary!$C$5+SUM(K$5:K222))</f>
        <v/>
      </c>
      <c r="M222" s="18" t="str">
        <f>IF(G222="","",IF(G222&gt;0,100/(G222+100),ABS(G222)/(ABS(G222)+100)))</f>
        <v/>
      </c>
      <c r="N222" t="e">
        <f>IF(L222="",NA(),L222)</f>
        <v>#N/A</v>
      </c>
    </row>
    <row r="223">
      <c r="A223" s="13" t="n"/>
      <c r="B223" s="14" t="n"/>
      <c r="C223" s="14" t="n"/>
      <c r="D223" s="14" t="n"/>
      <c r="E223" s="14" t="n"/>
      <c r="F223" s="14" t="n"/>
      <c r="G223" s="15" t="n"/>
      <c r="H223" s="16" t="n"/>
      <c r="I223" s="14" t="n"/>
      <c r="J223" s="17" t="str">
        <f>IF(OR(H223="",G223="",I223="",I223="Open"),"",IF(I223="Won",H223*IF(G223&gt;0,1+G223/100,1+100/ABS(G223)),IF(I223="Push",H223,0)))</f>
        <v/>
      </c>
      <c r="K223" s="17" t="str">
        <f>IF(J223="","",J223-H223)</f>
        <v/>
      </c>
      <c r="L223" s="17" t="str">
        <f>IF(K223="","",Summary!$C$5+SUM(K$5:K223))</f>
        <v/>
      </c>
      <c r="M223" s="18" t="str">
        <f>IF(G223="","",IF(G223&gt;0,100/(G223+100),ABS(G223)/(ABS(G223)+100)))</f>
        <v/>
      </c>
      <c r="N223" t="e">
        <f>IF(L223="",NA(),L223)</f>
        <v>#N/A</v>
      </c>
    </row>
    <row r="224">
      <c r="A224" s="13" t="n"/>
      <c r="B224" s="14" t="n"/>
      <c r="C224" s="14" t="n"/>
      <c r="D224" s="14" t="n"/>
      <c r="E224" s="14" t="n"/>
      <c r="F224" s="14" t="n"/>
      <c r="G224" s="15" t="n"/>
      <c r="H224" s="16" t="n"/>
      <c r="I224" s="14" t="n"/>
      <c r="J224" s="17" t="str">
        <f>IF(OR(H224="",G224="",I224="",I224="Open"),"",IF(I224="Won",H224*IF(G224&gt;0,1+G224/100,1+100/ABS(G224)),IF(I224="Push",H224,0)))</f>
        <v/>
      </c>
      <c r="K224" s="17" t="str">
        <f>IF(J224="","",J224-H224)</f>
        <v/>
      </c>
      <c r="L224" s="17" t="str">
        <f>IF(K224="","",Summary!$C$5+SUM(K$5:K224))</f>
        <v/>
      </c>
      <c r="M224" s="18" t="str">
        <f>IF(G224="","",IF(G224&gt;0,100/(G224+100),ABS(G224)/(ABS(G224)+100)))</f>
        <v/>
      </c>
      <c r="N224" t="e">
        <f>IF(L224="",NA(),L224)</f>
        <v>#N/A</v>
      </c>
    </row>
    <row r="225">
      <c r="A225" s="13" t="n"/>
      <c r="B225" s="14" t="n"/>
      <c r="C225" s="14" t="n"/>
      <c r="D225" s="14" t="n"/>
      <c r="E225" s="14" t="n"/>
      <c r="F225" s="14" t="n"/>
      <c r="G225" s="15" t="n"/>
      <c r="H225" s="16" t="n"/>
      <c r="I225" s="14" t="n"/>
      <c r="J225" s="17" t="str">
        <f>IF(OR(H225="",G225="",I225="",I225="Open"),"",IF(I225="Won",H225*IF(G225&gt;0,1+G225/100,1+100/ABS(G225)),IF(I225="Push",H225,0)))</f>
        <v/>
      </c>
      <c r="K225" s="17" t="str">
        <f>IF(J225="","",J225-H225)</f>
        <v/>
      </c>
      <c r="L225" s="17" t="str">
        <f>IF(K225="","",Summary!$C$5+SUM(K$5:K225))</f>
        <v/>
      </c>
      <c r="M225" s="18" t="str">
        <f>IF(G225="","",IF(G225&gt;0,100/(G225+100),ABS(G225)/(ABS(G225)+100)))</f>
        <v/>
      </c>
      <c r="N225" t="e">
        <f>IF(L225="",NA(),L225)</f>
        <v>#N/A</v>
      </c>
    </row>
    <row r="226">
      <c r="A226" s="13" t="n"/>
      <c r="B226" s="14" t="n"/>
      <c r="C226" s="14" t="n"/>
      <c r="D226" s="14" t="n"/>
      <c r="E226" s="14" t="n"/>
      <c r="F226" s="14" t="n"/>
      <c r="G226" s="15" t="n"/>
      <c r="H226" s="16" t="n"/>
      <c r="I226" s="14" t="n"/>
      <c r="J226" s="17" t="str">
        <f>IF(OR(H226="",G226="",I226="",I226="Open"),"",IF(I226="Won",H226*IF(G226&gt;0,1+G226/100,1+100/ABS(G226)),IF(I226="Push",H226,0)))</f>
        <v/>
      </c>
      <c r="K226" s="17" t="str">
        <f>IF(J226="","",J226-H226)</f>
        <v/>
      </c>
      <c r="L226" s="17" t="str">
        <f>IF(K226="","",Summary!$C$5+SUM(K$5:K226))</f>
        <v/>
      </c>
      <c r="M226" s="18" t="str">
        <f>IF(G226="","",IF(G226&gt;0,100/(G226+100),ABS(G226)/(ABS(G226)+100)))</f>
        <v/>
      </c>
      <c r="N226" t="e">
        <f>IF(L226="",NA(),L226)</f>
        <v>#N/A</v>
      </c>
    </row>
    <row r="227">
      <c r="A227" s="13" t="n"/>
      <c r="B227" s="14" t="n"/>
      <c r="C227" s="14" t="n"/>
      <c r="D227" s="14" t="n"/>
      <c r="E227" s="14" t="n"/>
      <c r="F227" s="14" t="n"/>
      <c r="G227" s="15" t="n"/>
      <c r="H227" s="16" t="n"/>
      <c r="I227" s="14" t="n"/>
      <c r="J227" s="17" t="str">
        <f>IF(OR(H227="",G227="",I227="",I227="Open"),"",IF(I227="Won",H227*IF(G227&gt;0,1+G227/100,1+100/ABS(G227)),IF(I227="Push",H227,0)))</f>
        <v/>
      </c>
      <c r="K227" s="17" t="str">
        <f>IF(J227="","",J227-H227)</f>
        <v/>
      </c>
      <c r="L227" s="17" t="str">
        <f>IF(K227="","",Summary!$C$5+SUM(K$5:K227))</f>
        <v/>
      </c>
      <c r="M227" s="18" t="str">
        <f>IF(G227="","",IF(G227&gt;0,100/(G227+100),ABS(G227)/(ABS(G227)+100)))</f>
        <v/>
      </c>
      <c r="N227" t="e">
        <f>IF(L227="",NA(),L227)</f>
        <v>#N/A</v>
      </c>
    </row>
    <row r="228">
      <c r="A228" s="13" t="n"/>
      <c r="B228" s="14" t="n"/>
      <c r="C228" s="14" t="n"/>
      <c r="D228" s="14" t="n"/>
      <c r="E228" s="14" t="n"/>
      <c r="F228" s="14" t="n"/>
      <c r="G228" s="15" t="n"/>
      <c r="H228" s="16" t="n"/>
      <c r="I228" s="14" t="n"/>
      <c r="J228" s="17" t="str">
        <f>IF(OR(H228="",G228="",I228="",I228="Open"),"",IF(I228="Won",H228*IF(G228&gt;0,1+G228/100,1+100/ABS(G228)),IF(I228="Push",H228,0)))</f>
        <v/>
      </c>
      <c r="K228" s="17" t="str">
        <f>IF(J228="","",J228-H228)</f>
        <v/>
      </c>
      <c r="L228" s="17" t="str">
        <f>IF(K228="","",Summary!$C$5+SUM(K$5:K228))</f>
        <v/>
      </c>
      <c r="M228" s="18" t="str">
        <f>IF(G228="","",IF(G228&gt;0,100/(G228+100),ABS(G228)/(ABS(G228)+100)))</f>
        <v/>
      </c>
      <c r="N228" t="e">
        <f>IF(L228="",NA(),L228)</f>
        <v>#N/A</v>
      </c>
    </row>
    <row r="229">
      <c r="A229" s="13" t="n"/>
      <c r="B229" s="14" t="n"/>
      <c r="C229" s="14" t="n"/>
      <c r="D229" s="14" t="n"/>
      <c r="E229" s="14" t="n"/>
      <c r="F229" s="14" t="n"/>
      <c r="G229" s="15" t="n"/>
      <c r="H229" s="16" t="n"/>
      <c r="I229" s="14" t="n"/>
      <c r="J229" s="17" t="str">
        <f>IF(OR(H229="",G229="",I229="",I229="Open"),"",IF(I229="Won",H229*IF(G229&gt;0,1+G229/100,1+100/ABS(G229)),IF(I229="Push",H229,0)))</f>
        <v/>
      </c>
      <c r="K229" s="17" t="str">
        <f>IF(J229="","",J229-H229)</f>
        <v/>
      </c>
      <c r="L229" s="17" t="str">
        <f>IF(K229="","",Summary!$C$5+SUM(K$5:K229))</f>
        <v/>
      </c>
      <c r="M229" s="18" t="str">
        <f>IF(G229="","",IF(G229&gt;0,100/(G229+100),ABS(G229)/(ABS(G229)+100)))</f>
        <v/>
      </c>
      <c r="N229" t="e">
        <f>IF(L229="",NA(),L229)</f>
        <v>#N/A</v>
      </c>
    </row>
    <row r="230">
      <c r="A230" s="13" t="n"/>
      <c r="B230" s="14" t="n"/>
      <c r="C230" s="14" t="n"/>
      <c r="D230" s="14" t="n"/>
      <c r="E230" s="14" t="n"/>
      <c r="F230" s="14" t="n"/>
      <c r="G230" s="15" t="n"/>
      <c r="H230" s="16" t="n"/>
      <c r="I230" s="14" t="n"/>
      <c r="J230" s="17" t="str">
        <f>IF(OR(H230="",G230="",I230="",I230="Open"),"",IF(I230="Won",H230*IF(G230&gt;0,1+G230/100,1+100/ABS(G230)),IF(I230="Push",H230,0)))</f>
        <v/>
      </c>
      <c r="K230" s="17" t="str">
        <f>IF(J230="","",J230-H230)</f>
        <v/>
      </c>
      <c r="L230" s="17" t="str">
        <f>IF(K230="","",Summary!$C$5+SUM(K$5:K230))</f>
        <v/>
      </c>
      <c r="M230" s="18" t="str">
        <f>IF(G230="","",IF(G230&gt;0,100/(G230+100),ABS(G230)/(ABS(G230)+100)))</f>
        <v/>
      </c>
      <c r="N230" t="e">
        <f>IF(L230="",NA(),L230)</f>
        <v>#N/A</v>
      </c>
    </row>
    <row r="231">
      <c r="A231" s="13" t="n"/>
      <c r="B231" s="14" t="n"/>
      <c r="C231" s="14" t="n"/>
      <c r="D231" s="14" t="n"/>
      <c r="E231" s="14" t="n"/>
      <c r="F231" s="14" t="n"/>
      <c r="G231" s="15" t="n"/>
      <c r="H231" s="16" t="n"/>
      <c r="I231" s="14" t="n"/>
      <c r="J231" s="17" t="str">
        <f>IF(OR(H231="",G231="",I231="",I231="Open"),"",IF(I231="Won",H231*IF(G231&gt;0,1+G231/100,1+100/ABS(G231)),IF(I231="Push",H231,0)))</f>
        <v/>
      </c>
      <c r="K231" s="17" t="str">
        <f>IF(J231="","",J231-H231)</f>
        <v/>
      </c>
      <c r="L231" s="17" t="str">
        <f>IF(K231="","",Summary!$C$5+SUM(K$5:K231))</f>
        <v/>
      </c>
      <c r="M231" s="18" t="str">
        <f>IF(G231="","",IF(G231&gt;0,100/(G231+100),ABS(G231)/(ABS(G231)+100)))</f>
        <v/>
      </c>
      <c r="N231" t="e">
        <f>IF(L231="",NA(),L231)</f>
        <v>#N/A</v>
      </c>
    </row>
    <row r="232">
      <c r="A232" s="13" t="n"/>
      <c r="B232" s="14" t="n"/>
      <c r="C232" s="14" t="n"/>
      <c r="D232" s="14" t="n"/>
      <c r="E232" s="14" t="n"/>
      <c r="F232" s="14" t="n"/>
      <c r="G232" s="15" t="n"/>
      <c r="H232" s="16" t="n"/>
      <c r="I232" s="14" t="n"/>
      <c r="J232" s="17" t="str">
        <f>IF(OR(H232="",G232="",I232="",I232="Open"),"",IF(I232="Won",H232*IF(G232&gt;0,1+G232/100,1+100/ABS(G232)),IF(I232="Push",H232,0)))</f>
        <v/>
      </c>
      <c r="K232" s="17" t="str">
        <f>IF(J232="","",J232-H232)</f>
        <v/>
      </c>
      <c r="L232" s="17" t="str">
        <f>IF(K232="","",Summary!$C$5+SUM(K$5:K232))</f>
        <v/>
      </c>
      <c r="M232" s="18" t="str">
        <f>IF(G232="","",IF(G232&gt;0,100/(G232+100),ABS(G232)/(ABS(G232)+100)))</f>
        <v/>
      </c>
      <c r="N232" t="e">
        <f>IF(L232="",NA(),L232)</f>
        <v>#N/A</v>
      </c>
    </row>
    <row r="233">
      <c r="A233" s="13" t="n"/>
      <c r="B233" s="14" t="n"/>
      <c r="C233" s="14" t="n"/>
      <c r="D233" s="14" t="n"/>
      <c r="E233" s="14" t="n"/>
      <c r="F233" s="14" t="n"/>
      <c r="G233" s="15" t="n"/>
      <c r="H233" s="16" t="n"/>
      <c r="I233" s="14" t="n"/>
      <c r="J233" s="17" t="str">
        <f>IF(OR(H233="",G233="",I233="",I233="Open"),"",IF(I233="Won",H233*IF(G233&gt;0,1+G233/100,1+100/ABS(G233)),IF(I233="Push",H233,0)))</f>
        <v/>
      </c>
      <c r="K233" s="17" t="str">
        <f>IF(J233="","",J233-H233)</f>
        <v/>
      </c>
      <c r="L233" s="17" t="str">
        <f>IF(K233="","",Summary!$C$5+SUM(K$5:K233))</f>
        <v/>
      </c>
      <c r="M233" s="18" t="str">
        <f>IF(G233="","",IF(G233&gt;0,100/(G233+100),ABS(G233)/(ABS(G233)+100)))</f>
        <v/>
      </c>
      <c r="N233" t="e">
        <f>IF(L233="",NA(),L233)</f>
        <v>#N/A</v>
      </c>
    </row>
    <row r="234">
      <c r="A234" s="13" t="n"/>
      <c r="B234" s="14" t="n"/>
      <c r="C234" s="14" t="n"/>
      <c r="D234" s="14" t="n"/>
      <c r="E234" s="14" t="n"/>
      <c r="F234" s="14" t="n"/>
      <c r="G234" s="15" t="n"/>
      <c r="H234" s="16" t="n"/>
      <c r="I234" s="14" t="n"/>
      <c r="J234" s="17" t="str">
        <f>IF(OR(H234="",G234="",I234="",I234="Open"),"",IF(I234="Won",H234*IF(G234&gt;0,1+G234/100,1+100/ABS(G234)),IF(I234="Push",H234,0)))</f>
        <v/>
      </c>
      <c r="K234" s="17" t="str">
        <f>IF(J234="","",J234-H234)</f>
        <v/>
      </c>
      <c r="L234" s="17" t="str">
        <f>IF(K234="","",Summary!$C$5+SUM(K$5:K234))</f>
        <v/>
      </c>
      <c r="M234" s="18" t="str">
        <f>IF(G234="","",IF(G234&gt;0,100/(G234+100),ABS(G234)/(ABS(G234)+100)))</f>
        <v/>
      </c>
      <c r="N234" t="e">
        <f>IF(L234="",NA(),L234)</f>
        <v>#N/A</v>
      </c>
    </row>
    <row r="235">
      <c r="A235" s="13" t="n"/>
      <c r="B235" s="14" t="n"/>
      <c r="C235" s="14" t="n"/>
      <c r="D235" s="14" t="n"/>
      <c r="E235" s="14" t="n"/>
      <c r="F235" s="14" t="n"/>
      <c r="G235" s="15" t="n"/>
      <c r="H235" s="16" t="n"/>
      <c r="I235" s="14" t="n"/>
      <c r="J235" s="17" t="str">
        <f>IF(OR(H235="",G235="",I235="",I235="Open"),"",IF(I235="Won",H235*IF(G235&gt;0,1+G235/100,1+100/ABS(G235)),IF(I235="Push",H235,0)))</f>
        <v/>
      </c>
      <c r="K235" s="17" t="str">
        <f>IF(J235="","",J235-H235)</f>
        <v/>
      </c>
      <c r="L235" s="17" t="str">
        <f>IF(K235="","",Summary!$C$5+SUM(K$5:K235))</f>
        <v/>
      </c>
      <c r="M235" s="18" t="str">
        <f>IF(G235="","",IF(G235&gt;0,100/(G235+100),ABS(G235)/(ABS(G235)+100)))</f>
        <v/>
      </c>
      <c r="N235" t="e">
        <f>IF(L235="",NA(),L235)</f>
        <v>#N/A</v>
      </c>
    </row>
    <row r="236">
      <c r="A236" s="13" t="n"/>
      <c r="B236" s="14" t="n"/>
      <c r="C236" s="14" t="n"/>
      <c r="D236" s="14" t="n"/>
      <c r="E236" s="14" t="n"/>
      <c r="F236" s="14" t="n"/>
      <c r="G236" s="15" t="n"/>
      <c r="H236" s="16" t="n"/>
      <c r="I236" s="14" t="n"/>
      <c r="J236" s="17" t="str">
        <f>IF(OR(H236="",G236="",I236="",I236="Open"),"",IF(I236="Won",H236*IF(G236&gt;0,1+G236/100,1+100/ABS(G236)),IF(I236="Push",H236,0)))</f>
        <v/>
      </c>
      <c r="K236" s="17" t="str">
        <f>IF(J236="","",J236-H236)</f>
        <v/>
      </c>
      <c r="L236" s="17" t="str">
        <f>IF(K236="","",Summary!$C$5+SUM(K$5:K236))</f>
        <v/>
      </c>
      <c r="M236" s="18" t="str">
        <f>IF(G236="","",IF(G236&gt;0,100/(G236+100),ABS(G236)/(ABS(G236)+100)))</f>
        <v/>
      </c>
      <c r="N236" t="e">
        <f>IF(L236="",NA(),L236)</f>
        <v>#N/A</v>
      </c>
    </row>
    <row r="237">
      <c r="A237" s="13" t="n"/>
      <c r="B237" s="14" t="n"/>
      <c r="C237" s="14" t="n"/>
      <c r="D237" s="14" t="n"/>
      <c r="E237" s="14" t="n"/>
      <c r="F237" s="14" t="n"/>
      <c r="G237" s="15" t="n"/>
      <c r="H237" s="16" t="n"/>
      <c r="I237" s="14" t="n"/>
      <c r="J237" s="17" t="str">
        <f>IF(OR(H237="",G237="",I237="",I237="Open"),"",IF(I237="Won",H237*IF(G237&gt;0,1+G237/100,1+100/ABS(G237)),IF(I237="Push",H237,0)))</f>
        <v/>
      </c>
      <c r="K237" s="17" t="str">
        <f>IF(J237="","",J237-H237)</f>
        <v/>
      </c>
      <c r="L237" s="17" t="str">
        <f>IF(K237="","",Summary!$C$5+SUM(K$5:K237))</f>
        <v/>
      </c>
      <c r="M237" s="18" t="str">
        <f>IF(G237="","",IF(G237&gt;0,100/(G237+100),ABS(G237)/(ABS(G237)+100)))</f>
        <v/>
      </c>
      <c r="N237" t="e">
        <f>IF(L237="",NA(),L237)</f>
        <v>#N/A</v>
      </c>
    </row>
    <row r="238">
      <c r="A238" s="13" t="n"/>
      <c r="B238" s="14" t="n"/>
      <c r="C238" s="14" t="n"/>
      <c r="D238" s="14" t="n"/>
      <c r="E238" s="14" t="n"/>
      <c r="F238" s="14" t="n"/>
      <c r="G238" s="15" t="n"/>
      <c r="H238" s="16" t="n"/>
      <c r="I238" s="14" t="n"/>
      <c r="J238" s="17" t="str">
        <f>IF(OR(H238="",G238="",I238="",I238="Open"),"",IF(I238="Won",H238*IF(G238&gt;0,1+G238/100,1+100/ABS(G238)),IF(I238="Push",H238,0)))</f>
        <v/>
      </c>
      <c r="K238" s="17" t="str">
        <f>IF(J238="","",J238-H238)</f>
        <v/>
      </c>
      <c r="L238" s="17" t="str">
        <f>IF(K238="","",Summary!$C$5+SUM(K$5:K238))</f>
        <v/>
      </c>
      <c r="M238" s="18" t="str">
        <f>IF(G238="","",IF(G238&gt;0,100/(G238+100),ABS(G238)/(ABS(G238)+100)))</f>
        <v/>
      </c>
      <c r="N238" t="e">
        <f>IF(L238="",NA(),L238)</f>
        <v>#N/A</v>
      </c>
    </row>
    <row r="239">
      <c r="A239" s="13" t="n"/>
      <c r="B239" s="14" t="n"/>
      <c r="C239" s="14" t="n"/>
      <c r="D239" s="14" t="n"/>
      <c r="E239" s="14" t="n"/>
      <c r="F239" s="14" t="n"/>
      <c r="G239" s="15" t="n"/>
      <c r="H239" s="16" t="n"/>
      <c r="I239" s="14" t="n"/>
      <c r="J239" s="17" t="str">
        <f>IF(OR(H239="",G239="",I239="",I239="Open"),"",IF(I239="Won",H239*IF(G239&gt;0,1+G239/100,1+100/ABS(G239)),IF(I239="Push",H239,0)))</f>
        <v/>
      </c>
      <c r="K239" s="17" t="str">
        <f>IF(J239="","",J239-H239)</f>
        <v/>
      </c>
      <c r="L239" s="17" t="str">
        <f>IF(K239="","",Summary!$C$5+SUM(K$5:K239))</f>
        <v/>
      </c>
      <c r="M239" s="18" t="str">
        <f>IF(G239="","",IF(G239&gt;0,100/(G239+100),ABS(G239)/(ABS(G239)+100)))</f>
        <v/>
      </c>
      <c r="N239" t="e">
        <f>IF(L239="",NA(),L239)</f>
        <v>#N/A</v>
      </c>
    </row>
    <row r="240">
      <c r="A240" s="13" t="n"/>
      <c r="B240" s="14" t="n"/>
      <c r="C240" s="14" t="n"/>
      <c r="D240" s="14" t="n"/>
      <c r="E240" s="14" t="n"/>
      <c r="F240" s="14" t="n"/>
      <c r="G240" s="15" t="n"/>
      <c r="H240" s="16" t="n"/>
      <c r="I240" s="14" t="n"/>
      <c r="J240" s="17" t="str">
        <f>IF(OR(H240="",G240="",I240="",I240="Open"),"",IF(I240="Won",H240*IF(G240&gt;0,1+G240/100,1+100/ABS(G240)),IF(I240="Push",H240,0)))</f>
        <v/>
      </c>
      <c r="K240" s="17" t="str">
        <f>IF(J240="","",J240-H240)</f>
        <v/>
      </c>
      <c r="L240" s="17" t="str">
        <f>IF(K240="","",Summary!$C$5+SUM(K$5:K240))</f>
        <v/>
      </c>
      <c r="M240" s="18" t="str">
        <f>IF(G240="","",IF(G240&gt;0,100/(G240+100),ABS(G240)/(ABS(G240)+100)))</f>
        <v/>
      </c>
      <c r="N240" t="e">
        <f>IF(L240="",NA(),L240)</f>
        <v>#N/A</v>
      </c>
    </row>
    <row r="241">
      <c r="A241" s="13" t="n"/>
      <c r="B241" s="14" t="n"/>
      <c r="C241" s="14" t="n"/>
      <c r="D241" s="14" t="n"/>
      <c r="E241" s="14" t="n"/>
      <c r="F241" s="14" t="n"/>
      <c r="G241" s="15" t="n"/>
      <c r="H241" s="16" t="n"/>
      <c r="I241" s="14" t="n"/>
      <c r="J241" s="17" t="str">
        <f>IF(OR(H241="",G241="",I241="",I241="Open"),"",IF(I241="Won",H241*IF(G241&gt;0,1+G241/100,1+100/ABS(G241)),IF(I241="Push",H241,0)))</f>
        <v/>
      </c>
      <c r="K241" s="17" t="str">
        <f>IF(J241="","",J241-H241)</f>
        <v/>
      </c>
      <c r="L241" s="17" t="str">
        <f>IF(K241="","",Summary!$C$5+SUM(K$5:K241))</f>
        <v/>
      </c>
      <c r="M241" s="18" t="str">
        <f>IF(G241="","",IF(G241&gt;0,100/(G241+100),ABS(G241)/(ABS(G241)+100)))</f>
        <v/>
      </c>
      <c r="N241" t="e">
        <f>IF(L241="",NA(),L241)</f>
        <v>#N/A</v>
      </c>
    </row>
    <row r="242">
      <c r="A242" s="13" t="n"/>
      <c r="B242" s="14" t="n"/>
      <c r="C242" s="14" t="n"/>
      <c r="D242" s="14" t="n"/>
      <c r="E242" s="14" t="n"/>
      <c r="F242" s="14" t="n"/>
      <c r="G242" s="15" t="n"/>
      <c r="H242" s="16" t="n"/>
      <c r="I242" s="14" t="n"/>
      <c r="J242" s="17" t="str">
        <f>IF(OR(H242="",G242="",I242="",I242="Open"),"",IF(I242="Won",H242*IF(G242&gt;0,1+G242/100,1+100/ABS(G242)),IF(I242="Push",H242,0)))</f>
        <v/>
      </c>
      <c r="K242" s="17" t="str">
        <f>IF(J242="","",J242-H242)</f>
        <v/>
      </c>
      <c r="L242" s="17" t="str">
        <f>IF(K242="","",Summary!$C$5+SUM(K$5:K242))</f>
        <v/>
      </c>
      <c r="M242" s="18" t="str">
        <f>IF(G242="","",IF(G242&gt;0,100/(G242+100),ABS(G242)/(ABS(G242)+100)))</f>
        <v/>
      </c>
      <c r="N242" t="e">
        <f>IF(L242="",NA(),L242)</f>
        <v>#N/A</v>
      </c>
    </row>
    <row r="243">
      <c r="A243" s="13" t="n"/>
      <c r="B243" s="14" t="n"/>
      <c r="C243" s="14" t="n"/>
      <c r="D243" s="14" t="n"/>
      <c r="E243" s="14" t="n"/>
      <c r="F243" s="14" t="n"/>
      <c r="G243" s="15" t="n"/>
      <c r="H243" s="16" t="n"/>
      <c r="I243" s="14" t="n"/>
      <c r="J243" s="17" t="str">
        <f>IF(OR(H243="",G243="",I243="",I243="Open"),"",IF(I243="Won",H243*IF(G243&gt;0,1+G243/100,1+100/ABS(G243)),IF(I243="Push",H243,0)))</f>
        <v/>
      </c>
      <c r="K243" s="17" t="str">
        <f>IF(J243="","",J243-H243)</f>
        <v/>
      </c>
      <c r="L243" s="17" t="str">
        <f>IF(K243="","",Summary!$C$5+SUM(K$5:K243))</f>
        <v/>
      </c>
      <c r="M243" s="18" t="str">
        <f>IF(G243="","",IF(G243&gt;0,100/(G243+100),ABS(G243)/(ABS(G243)+100)))</f>
        <v/>
      </c>
      <c r="N243" t="e">
        <f>IF(L243="",NA(),L243)</f>
        <v>#N/A</v>
      </c>
    </row>
    <row r="244">
      <c r="A244" s="13" t="n"/>
      <c r="B244" s="14" t="n"/>
      <c r="C244" s="14" t="n"/>
      <c r="D244" s="14" t="n"/>
      <c r="E244" s="14" t="n"/>
      <c r="F244" s="14" t="n"/>
      <c r="G244" s="15" t="n"/>
      <c r="H244" s="16" t="n"/>
      <c r="I244" s="14" t="n"/>
      <c r="J244" s="17" t="str">
        <f>IF(OR(H244="",G244="",I244="",I244="Open"),"",IF(I244="Won",H244*IF(G244&gt;0,1+G244/100,1+100/ABS(G244)),IF(I244="Push",H244,0)))</f>
        <v/>
      </c>
      <c r="K244" s="17" t="str">
        <f>IF(J244="","",J244-H244)</f>
        <v/>
      </c>
      <c r="L244" s="17" t="str">
        <f>IF(K244="","",Summary!$C$5+SUM(K$5:K244))</f>
        <v/>
      </c>
      <c r="M244" s="18" t="str">
        <f>IF(G244="","",IF(G244&gt;0,100/(G244+100),ABS(G244)/(ABS(G244)+100)))</f>
        <v/>
      </c>
      <c r="N244" t="e">
        <f>IF(L244="",NA(),L244)</f>
        <v>#N/A</v>
      </c>
    </row>
    <row r="245">
      <c r="A245" s="13" t="n"/>
      <c r="B245" s="14" t="n"/>
      <c r="C245" s="14" t="n"/>
      <c r="D245" s="14" t="n"/>
      <c r="E245" s="14" t="n"/>
      <c r="F245" s="14" t="n"/>
      <c r="G245" s="15" t="n"/>
      <c r="H245" s="16" t="n"/>
      <c r="I245" s="14" t="n"/>
      <c r="J245" s="17" t="str">
        <f>IF(OR(H245="",G245="",I245="",I245="Open"),"",IF(I245="Won",H245*IF(G245&gt;0,1+G245/100,1+100/ABS(G245)),IF(I245="Push",H245,0)))</f>
        <v/>
      </c>
      <c r="K245" s="17" t="str">
        <f>IF(J245="","",J245-H245)</f>
        <v/>
      </c>
      <c r="L245" s="17" t="str">
        <f>IF(K245="","",Summary!$C$5+SUM(K$5:K245))</f>
        <v/>
      </c>
      <c r="M245" s="18" t="str">
        <f>IF(G245="","",IF(G245&gt;0,100/(G245+100),ABS(G245)/(ABS(G245)+100)))</f>
        <v/>
      </c>
      <c r="N245" t="e">
        <f>IF(L245="",NA(),L245)</f>
        <v>#N/A</v>
      </c>
    </row>
    <row r="246">
      <c r="A246" s="13" t="n"/>
      <c r="B246" s="14" t="n"/>
      <c r="C246" s="14" t="n"/>
      <c r="D246" s="14" t="n"/>
      <c r="E246" s="14" t="n"/>
      <c r="F246" s="14" t="n"/>
      <c r="G246" s="15" t="n"/>
      <c r="H246" s="16" t="n"/>
      <c r="I246" s="14" t="n"/>
      <c r="J246" s="17" t="str">
        <f>IF(OR(H246="",G246="",I246="",I246="Open"),"",IF(I246="Won",H246*IF(G246&gt;0,1+G246/100,1+100/ABS(G246)),IF(I246="Push",H246,0)))</f>
        <v/>
      </c>
      <c r="K246" s="17" t="str">
        <f>IF(J246="","",J246-H246)</f>
        <v/>
      </c>
      <c r="L246" s="17" t="str">
        <f>IF(K246="","",Summary!$C$5+SUM(K$5:K246))</f>
        <v/>
      </c>
      <c r="M246" s="18" t="str">
        <f>IF(G246="","",IF(G246&gt;0,100/(G246+100),ABS(G246)/(ABS(G246)+100)))</f>
        <v/>
      </c>
      <c r="N246" t="e">
        <f>IF(L246="",NA(),L246)</f>
        <v>#N/A</v>
      </c>
    </row>
    <row r="247">
      <c r="A247" s="13" t="n"/>
      <c r="B247" s="14" t="n"/>
      <c r="C247" s="14" t="n"/>
      <c r="D247" s="14" t="n"/>
      <c r="E247" s="14" t="n"/>
      <c r="F247" s="14" t="n"/>
      <c r="G247" s="15" t="n"/>
      <c r="H247" s="16" t="n"/>
      <c r="I247" s="14" t="n"/>
      <c r="J247" s="17" t="str">
        <f>IF(OR(H247="",G247="",I247="",I247="Open"),"",IF(I247="Won",H247*IF(G247&gt;0,1+G247/100,1+100/ABS(G247)),IF(I247="Push",H247,0)))</f>
        <v/>
      </c>
      <c r="K247" s="17" t="str">
        <f>IF(J247="","",J247-H247)</f>
        <v/>
      </c>
      <c r="L247" s="17" t="str">
        <f>IF(K247="","",Summary!$C$5+SUM(K$5:K247))</f>
        <v/>
      </c>
      <c r="M247" s="18" t="str">
        <f>IF(G247="","",IF(G247&gt;0,100/(G247+100),ABS(G247)/(ABS(G247)+100)))</f>
        <v/>
      </c>
      <c r="N247" t="e">
        <f>IF(L247="",NA(),L247)</f>
        <v>#N/A</v>
      </c>
    </row>
    <row r="248">
      <c r="A248" s="13" t="n"/>
      <c r="B248" s="14" t="n"/>
      <c r="C248" s="14" t="n"/>
      <c r="D248" s="14" t="n"/>
      <c r="E248" s="14" t="n"/>
      <c r="F248" s="14" t="n"/>
      <c r="G248" s="15" t="n"/>
      <c r="H248" s="16" t="n"/>
      <c r="I248" s="14" t="n"/>
      <c r="J248" s="17" t="str">
        <f>IF(OR(H248="",G248="",I248="",I248="Open"),"",IF(I248="Won",H248*IF(G248&gt;0,1+G248/100,1+100/ABS(G248)),IF(I248="Push",H248,0)))</f>
        <v/>
      </c>
      <c r="K248" s="17" t="str">
        <f>IF(J248="","",J248-H248)</f>
        <v/>
      </c>
      <c r="L248" s="17" t="str">
        <f>IF(K248="","",Summary!$C$5+SUM(K$5:K248))</f>
        <v/>
      </c>
      <c r="M248" s="18" t="str">
        <f>IF(G248="","",IF(G248&gt;0,100/(G248+100),ABS(G248)/(ABS(G248)+100)))</f>
        <v/>
      </c>
      <c r="N248" t="e">
        <f>IF(L248="",NA(),L248)</f>
        <v>#N/A</v>
      </c>
    </row>
    <row r="249">
      <c r="A249" s="13" t="n"/>
      <c r="B249" s="14" t="n"/>
      <c r="C249" s="14" t="n"/>
      <c r="D249" s="14" t="n"/>
      <c r="E249" s="14" t="n"/>
      <c r="F249" s="14" t="n"/>
      <c r="G249" s="15" t="n"/>
      <c r="H249" s="16" t="n"/>
      <c r="I249" s="14" t="n"/>
      <c r="J249" s="17" t="str">
        <f>IF(OR(H249="",G249="",I249="",I249="Open"),"",IF(I249="Won",H249*IF(G249&gt;0,1+G249/100,1+100/ABS(G249)),IF(I249="Push",H249,0)))</f>
        <v/>
      </c>
      <c r="K249" s="17" t="str">
        <f>IF(J249="","",J249-H249)</f>
        <v/>
      </c>
      <c r="L249" s="17" t="str">
        <f>IF(K249="","",Summary!$C$5+SUM(K$5:K249))</f>
        <v/>
      </c>
      <c r="M249" s="18" t="str">
        <f>IF(G249="","",IF(G249&gt;0,100/(G249+100),ABS(G249)/(ABS(G249)+100)))</f>
        <v/>
      </c>
      <c r="N249" t="e">
        <f>IF(L249="",NA(),L249)</f>
        <v>#N/A</v>
      </c>
    </row>
    <row r="250">
      <c r="A250" s="13" t="n"/>
      <c r="B250" s="14" t="n"/>
      <c r="C250" s="14" t="n"/>
      <c r="D250" s="14" t="n"/>
      <c r="E250" s="14" t="n"/>
      <c r="F250" s="14" t="n"/>
      <c r="G250" s="15" t="n"/>
      <c r="H250" s="16" t="n"/>
      <c r="I250" s="14" t="n"/>
      <c r="J250" s="17" t="str">
        <f>IF(OR(H250="",G250="",I250="",I250="Open"),"",IF(I250="Won",H250*IF(G250&gt;0,1+G250/100,1+100/ABS(G250)),IF(I250="Push",H250,0)))</f>
        <v/>
      </c>
      <c r="K250" s="17" t="str">
        <f>IF(J250="","",J250-H250)</f>
        <v/>
      </c>
      <c r="L250" s="17" t="str">
        <f>IF(K250="","",Summary!$C$5+SUM(K$5:K250))</f>
        <v/>
      </c>
      <c r="M250" s="18" t="str">
        <f>IF(G250="","",IF(G250&gt;0,100/(G250+100),ABS(G250)/(ABS(G250)+100)))</f>
        <v/>
      </c>
      <c r="N250" t="e">
        <f>IF(L250="",NA(),L250)</f>
        <v>#N/A</v>
      </c>
    </row>
    <row r="251">
      <c r="A251" s="13" t="n"/>
      <c r="B251" s="14" t="n"/>
      <c r="C251" s="14" t="n"/>
      <c r="D251" s="14" t="n"/>
      <c r="E251" s="14" t="n"/>
      <c r="F251" s="14" t="n"/>
      <c r="G251" s="15" t="n"/>
      <c r="H251" s="16" t="n"/>
      <c r="I251" s="14" t="n"/>
      <c r="J251" s="17" t="str">
        <f>IF(OR(H251="",G251="",I251="",I251="Open"),"",IF(I251="Won",H251*IF(G251&gt;0,1+G251/100,1+100/ABS(G251)),IF(I251="Push",H251,0)))</f>
        <v/>
      </c>
      <c r="K251" s="17" t="str">
        <f>IF(J251="","",J251-H251)</f>
        <v/>
      </c>
      <c r="L251" s="17" t="str">
        <f>IF(K251="","",Summary!$C$5+SUM(K$5:K251))</f>
        <v/>
      </c>
      <c r="M251" s="18" t="str">
        <f>IF(G251="","",IF(G251&gt;0,100/(G251+100),ABS(G251)/(ABS(G251)+100)))</f>
        <v/>
      </c>
      <c r="N251" t="e">
        <f>IF(L251="",NA(),L251)</f>
        <v>#N/A</v>
      </c>
    </row>
    <row r="252">
      <c r="A252" s="13" t="n"/>
      <c r="B252" s="14" t="n"/>
      <c r="C252" s="14" t="n"/>
      <c r="D252" s="14" t="n"/>
      <c r="E252" s="14" t="n"/>
      <c r="F252" s="14" t="n"/>
      <c r="G252" s="15" t="n"/>
      <c r="H252" s="16" t="n"/>
      <c r="I252" s="14" t="n"/>
      <c r="J252" s="17" t="str">
        <f>IF(OR(H252="",G252="",I252="",I252="Open"),"",IF(I252="Won",H252*IF(G252&gt;0,1+G252/100,1+100/ABS(G252)),IF(I252="Push",H252,0)))</f>
        <v/>
      </c>
      <c r="K252" s="17" t="str">
        <f>IF(J252="","",J252-H252)</f>
        <v/>
      </c>
      <c r="L252" s="17" t="str">
        <f>IF(K252="","",Summary!$C$5+SUM(K$5:K252))</f>
        <v/>
      </c>
      <c r="M252" s="18" t="str">
        <f>IF(G252="","",IF(G252&gt;0,100/(G252+100),ABS(G252)/(ABS(G252)+100)))</f>
        <v/>
      </c>
      <c r="N252" t="e">
        <f>IF(L252="",NA(),L252)</f>
        <v>#N/A</v>
      </c>
    </row>
    <row r="253">
      <c r="A253" s="13" t="n"/>
      <c r="B253" s="14" t="n"/>
      <c r="C253" s="14" t="n"/>
      <c r="D253" s="14" t="n"/>
      <c r="E253" s="14" t="n"/>
      <c r="F253" s="14" t="n"/>
      <c r="G253" s="15" t="n"/>
      <c r="H253" s="16" t="n"/>
      <c r="I253" s="14" t="n"/>
      <c r="J253" s="17" t="str">
        <f>IF(OR(H253="",G253="",I253="",I253="Open"),"",IF(I253="Won",H253*IF(G253&gt;0,1+G253/100,1+100/ABS(G253)),IF(I253="Push",H253,0)))</f>
        <v/>
      </c>
      <c r="K253" s="17" t="str">
        <f>IF(J253="","",J253-H253)</f>
        <v/>
      </c>
      <c r="L253" s="17" t="str">
        <f>IF(K253="","",Summary!$C$5+SUM(K$5:K253))</f>
        <v/>
      </c>
      <c r="M253" s="18" t="str">
        <f>IF(G253="","",IF(G253&gt;0,100/(G253+100),ABS(G253)/(ABS(G253)+100)))</f>
        <v/>
      </c>
      <c r="N253" t="e">
        <f>IF(L253="",NA(),L253)</f>
        <v>#N/A</v>
      </c>
    </row>
    <row r="254">
      <c r="A254" s="13" t="n"/>
      <c r="B254" s="14" t="n"/>
      <c r="C254" s="14" t="n"/>
      <c r="D254" s="14" t="n"/>
      <c r="E254" s="14" t="n"/>
      <c r="F254" s="14" t="n"/>
      <c r="G254" s="15" t="n"/>
      <c r="H254" s="16" t="n"/>
      <c r="I254" s="14" t="n"/>
      <c r="J254" s="17" t="str">
        <f>IF(OR(H254="",G254="",I254="",I254="Open"),"",IF(I254="Won",H254*IF(G254&gt;0,1+G254/100,1+100/ABS(G254)),IF(I254="Push",H254,0)))</f>
        <v/>
      </c>
      <c r="K254" s="17" t="str">
        <f>IF(J254="","",J254-H254)</f>
        <v/>
      </c>
      <c r="L254" s="17" t="str">
        <f>IF(K254="","",Summary!$C$5+SUM(K$5:K254))</f>
        <v/>
      </c>
      <c r="M254" s="18" t="str">
        <f>IF(G254="","",IF(G254&gt;0,100/(G254+100),ABS(G254)/(ABS(G254)+100)))</f>
        <v/>
      </c>
      <c r="N254" t="e">
        <f>IF(L254="",NA(),L254)</f>
        <v>#N/A</v>
      </c>
    </row>
  </sheetData>
  <autoFilter ref="A4:M254"/>
  <conditionalFormatting sqref="I5:I254">
    <cfRule type="cellIs" priority="1" operator="equal" dxfId="0">
      <formula>"Won"</formula>
    </cfRule>
    <cfRule type="cellIs" priority="2" operator="equal" dxfId="1">
      <formula>"Lost"</formula>
    </cfRule>
  </conditionalFormatting>
  <dataValidations count="4">
    <dataValidation sqref="B5:B254" showDropDown="0" showInputMessage="0" showErrorMessage="0" allowBlank="1" type="list">
      <formula1>"NFL,NBA,MLB,NHL,College football,College basketball,Soccer,Tennis,UFC,Other"</formula1>
    </dataValidation>
    <dataValidation sqref="D5:D254" showDropDown="0" showInputMessage="0" showErrorMessage="0" allowBlank="1" type="list">
      <formula1>"Single,Parlay,Prop,Other"</formula1>
    </dataValidation>
    <dataValidation sqref="I5:I254" showDropDown="0" showInputMessage="0" showErrorMessage="0" allowBlank="1" type="list">
      <formula1>"Open,Won,Lost,Push"</formula1>
    </dataValidation>
    <dataValidation sqref="G5:G254" showDropDown="0" showInputMessage="0" showErrorMessage="1" allowBlank="1" errorTitle="US price" error="Use a US price such as -110 or +150. It is always 100 or more, up or down." type="custom">
      <formula1>OR(G5="",ABS(G5)&gt;=100)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3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14" customWidth="1" min="3" max="3"/>
    <col width="3" customWidth="1" min="4" max="4"/>
    <col width="20" customWidth="1" min="5" max="5"/>
    <col width="10" customWidth="1" min="6" max="6"/>
    <col width="12" customWidth="1" min="7" max="7"/>
    <col width="14" customWidth="1" min="8" max="8"/>
  </cols>
  <sheetData>
    <row r="1" ht="34" customHeight="1">
      <c r="A1" s="2" t="inlineStr">
        <is>
          <t>SUMMARY</t>
        </is>
      </c>
      <c r="B1" s="1" t="n"/>
      <c r="C1" s="1" t="n"/>
      <c r="D1" s="1" t="n"/>
      <c r="E1" s="1" t="n"/>
      <c r="F1" s="1" t="n"/>
      <c r="G1" s="1" t="n"/>
      <c r="H1" s="1" t="n"/>
    </row>
    <row r="2" ht="18" customHeight="1">
      <c r="A2" s="3" t="inlineStr">
        <is>
          <t>Everything here updates from Bet log.</t>
        </is>
      </c>
      <c r="B2" s="1" t="n"/>
      <c r="C2" s="1" t="n"/>
      <c r="D2" s="1" t="n"/>
      <c r="E2" s="1" t="n"/>
      <c r="F2" s="1" t="n"/>
      <c r="G2" s="1" t="n"/>
      <c r="H2" s="1" t="n"/>
    </row>
    <row r="4">
      <c r="B4" s="4" t="inlineStr">
        <is>
          <t>YOUR MONEY</t>
        </is>
      </c>
      <c r="E4" s="4" t="inlineStr">
        <is>
          <t>BY SPORT</t>
        </is>
      </c>
    </row>
    <row r="5" ht="32" customHeight="1">
      <c r="B5" s="19" t="inlineStr">
        <is>
          <t>Starting money (type here)</t>
        </is>
      </c>
      <c r="C5" s="20" t="n">
        <v>100</v>
      </c>
      <c r="E5" s="12" t="inlineStr">
        <is>
          <t>Sport</t>
        </is>
      </c>
      <c r="F5" s="12" t="inlineStr">
        <is>
          <t>Bets</t>
        </is>
      </c>
      <c r="G5" s="12" t="inlineStr">
        <is>
          <t>Staked</t>
        </is>
      </c>
      <c r="H5" s="12" t="inlineStr">
        <is>
          <t>Profit</t>
        </is>
      </c>
    </row>
    <row r="6">
      <c r="B6" s="21" t="inlineStr">
        <is>
          <t>Money now</t>
        </is>
      </c>
      <c r="C6" s="17">
        <f>C5+C12</f>
        <v>128.8409090909091</v>
      </c>
      <c r="E6" s="21" t="inlineStr">
        <is>
          <t>NFL</t>
        </is>
      </c>
      <c r="F6" s="22">
        <f>COUNTIFS('Bet log'!$B$5:$B$254,E6)</f>
        <v>3.0</v>
      </c>
      <c r="G6" s="23">
        <f>SUMIFS('Bet log'!$H$5:$H$254,'Bet log'!$B$5:$B$254,E6)</f>
        <v>35.0</v>
      </c>
      <c r="H6" s="17">
        <f>SUMIFS('Bet log'!$K$5:$K$254,'Bet log'!$B$5:$B$254,E6)</f>
        <v>9.09090909090909</v>
      </c>
    </row>
    <row r="7">
      <c r="B7" s="21" t="inlineStr">
        <is>
          <t>Bets logged</t>
        </is>
      </c>
      <c r="C7" s="24">
        <f>COUNTA('Bet log'!$H$5:$H$254)</f>
        <v>6.0</v>
      </c>
      <c r="E7" s="21" t="inlineStr">
        <is>
          <t>NBA</t>
        </is>
      </c>
      <c r="F7" s="22">
        <f>COUNTIFS('Bet log'!$B$5:$B$254,E7)</f>
        <v>2.0</v>
      </c>
      <c r="G7" s="23">
        <f>SUMIFS('Bet log'!$H$5:$H$254,'Bet log'!$B$5:$B$254,E7)</f>
        <v>15.0</v>
      </c>
      <c r="H7" s="17">
        <f>SUMIFS('Bet log'!$K$5:$K$254,'Bet log'!$B$5:$B$254,E7)</f>
        <v>29.75</v>
      </c>
    </row>
    <row r="8">
      <c r="B8" s="21" t="inlineStr">
        <is>
          <t>Won</t>
        </is>
      </c>
      <c r="C8" s="24">
        <f>COUNTIF('Bet log'!$I$5:$I$254,"Won")</f>
        <v>3.0</v>
      </c>
      <c r="E8" s="21" t="inlineStr">
        <is>
          <t>MLB</t>
        </is>
      </c>
      <c r="F8" s="22">
        <f>COUNTIFS('Bet log'!$B$5:$B$254,E8)</f>
        <v>0.0</v>
      </c>
      <c r="G8" s="23">
        <f>SUMIFS('Bet log'!$H$5:$H$254,'Bet log'!$B$5:$B$254,E8)</f>
        <v>0.0</v>
      </c>
      <c r="H8" s="17">
        <f>SUMIFS('Bet log'!$K$5:$K$254,'Bet log'!$B$5:$B$254,E8)</f>
        <v>0.0</v>
      </c>
    </row>
    <row r="9">
      <c r="B9" s="21" t="inlineStr">
        <is>
          <t>Lost</t>
        </is>
      </c>
      <c r="C9" s="24">
        <f>COUNTIF('Bet log'!$I$5:$I$254,"Lost")</f>
        <v>2.0</v>
      </c>
      <c r="E9" s="21" t="inlineStr">
        <is>
          <t>NHL</t>
        </is>
      </c>
      <c r="F9" s="22">
        <f>COUNTIFS('Bet log'!$B$5:$B$254,E9)</f>
        <v>0.0</v>
      </c>
      <c r="G9" s="23">
        <f>SUMIFS('Bet log'!$H$5:$H$254,'Bet log'!$B$5:$B$254,E9)</f>
        <v>0.0</v>
      </c>
      <c r="H9" s="17">
        <f>SUMIFS('Bet log'!$K$5:$K$254,'Bet log'!$B$5:$B$254,E9)</f>
        <v>0.0</v>
      </c>
    </row>
    <row r="10">
      <c r="B10" s="21" t="inlineStr">
        <is>
          <t>Push</t>
        </is>
      </c>
      <c r="C10" s="24">
        <f>COUNTIF('Bet log'!$I$5:$I$254,"Push")</f>
        <v>1.0</v>
      </c>
      <c r="E10" s="21" t="inlineStr">
        <is>
          <t>College football</t>
        </is>
      </c>
      <c r="F10" s="22">
        <f>COUNTIFS('Bet log'!$B$5:$B$254,E10)</f>
        <v>0.0</v>
      </c>
      <c r="G10" s="23">
        <f>SUMIFS('Bet log'!$H$5:$H$254,'Bet log'!$B$5:$B$254,E10)</f>
        <v>0.0</v>
      </c>
      <c r="H10" s="17">
        <f>SUMIFS('Bet log'!$K$5:$K$254,'Bet log'!$B$5:$B$254,E10)</f>
        <v>0.0</v>
      </c>
    </row>
    <row r="11">
      <c r="B11" s="21" t="inlineStr">
        <is>
          <t>Still open</t>
        </is>
      </c>
      <c r="C11" s="24">
        <f>COUNTIF('Bet log'!$I$5:$I$254,"Open")</f>
        <v>0.0</v>
      </c>
      <c r="E11" s="21" t="inlineStr">
        <is>
          <t>College basketball</t>
        </is>
      </c>
      <c r="F11" s="22">
        <f>COUNTIFS('Bet log'!$B$5:$B$254,E11)</f>
        <v>0.0</v>
      </c>
      <c r="G11" s="23">
        <f>SUMIFS('Bet log'!$H$5:$H$254,'Bet log'!$B$5:$B$254,E11)</f>
        <v>0.0</v>
      </c>
      <c r="H11" s="17">
        <f>SUMIFS('Bet log'!$K$5:$K$254,'Bet log'!$B$5:$B$254,E11)</f>
        <v>0.0</v>
      </c>
    </row>
    <row r="12">
      <c r="B12" s="21" t="inlineStr">
        <is>
          <t>Total profit</t>
        </is>
      </c>
      <c r="C12" s="17">
        <f>SUM('Bet log'!$K$5:$K$254)</f>
        <v>28.84090909090909</v>
      </c>
      <c r="E12" s="21" t="inlineStr">
        <is>
          <t>Soccer</t>
        </is>
      </c>
      <c r="F12" s="22">
        <f>COUNTIFS('Bet log'!$B$5:$B$254,E12)</f>
        <v>0.0</v>
      </c>
      <c r="G12" s="23">
        <f>SUMIFS('Bet log'!$H$5:$H$254,'Bet log'!$B$5:$B$254,E12)</f>
        <v>0.0</v>
      </c>
      <c r="H12" s="17">
        <f>SUMIFS('Bet log'!$K$5:$K$254,'Bet log'!$B$5:$B$254,E12)</f>
        <v>0.0</v>
      </c>
    </row>
    <row r="13">
      <c r="B13" s="21" t="inlineStr">
        <is>
          <t>Staked on settled bets</t>
        </is>
      </c>
      <c r="C13" s="17">
        <f>SUMIFS('Bet log'!$H$5:$H$254,'Bet log'!$I$5:$I$254,"Won")+SUMIFS('Bet log'!$H$5:$H$254,'Bet log'!$I$5:$I$254,"Lost")+SUMIFS('Bet log'!$H$5:$H$254,'Bet log'!$I$5:$I$254,"Push")</f>
        <v>60.0</v>
      </c>
      <c r="E13" s="21" t="inlineStr">
        <is>
          <t>Tennis</t>
        </is>
      </c>
      <c r="F13" s="22">
        <f>COUNTIFS('Bet log'!$B$5:$B$254,E13)</f>
        <v>1.0</v>
      </c>
      <c r="G13" s="23">
        <f>SUMIFS('Bet log'!$H$5:$H$254,'Bet log'!$B$5:$B$254,E13)</f>
        <v>10.0</v>
      </c>
      <c r="H13" s="17">
        <f>SUMIFS('Bet log'!$K$5:$K$254,'Bet log'!$B$5:$B$254,E13)</f>
        <v>-10.0</v>
      </c>
    </row>
    <row r="14">
      <c r="B14" s="21" t="inlineStr">
        <is>
          <t>Kept from every $100 staked</t>
        </is>
      </c>
      <c r="C14" s="17">
        <f>IF(C13=0,0,C12/C13*100)</f>
        <v>48.06818181818181</v>
      </c>
      <c r="E14" s="21" t="inlineStr">
        <is>
          <t>UFC</t>
        </is>
      </c>
      <c r="F14" s="22">
        <f>COUNTIFS('Bet log'!$B$5:$B$254,E14)</f>
        <v>0.0</v>
      </c>
      <c r="G14" s="23">
        <f>SUMIFS('Bet log'!$H$5:$H$254,'Bet log'!$B$5:$B$254,E14)</f>
        <v>0.0</v>
      </c>
      <c r="H14" s="17">
        <f>SUMIFS('Bet log'!$K$5:$K$254,'Bet log'!$B$5:$B$254,E14)</f>
        <v>0.0</v>
      </c>
    </row>
    <row r="15">
      <c r="E15" s="21" t="inlineStr">
        <is>
          <t>Other</t>
        </is>
      </c>
      <c r="F15" s="22">
        <f>COUNTIFS('Bet log'!$B$5:$B$254,E15)</f>
        <v>0.0</v>
      </c>
      <c r="G15" s="23">
        <f>SUMIFS('Bet log'!$H$5:$H$254,'Bet log'!$B$5:$B$254,E15)</f>
        <v>0.0</v>
      </c>
      <c r="H15" s="17">
        <f>SUMIFS('Bet log'!$K$5:$K$254,'Bet log'!$B$5:$B$254,E15)</f>
        <v>0.0</v>
      </c>
    </row>
    <row r="16">
      <c r="B16" s="4" t="inlineStr">
        <is>
          <t>BY BET TYPE</t>
        </is>
      </c>
    </row>
    <row r="17" ht="32" customHeight="1">
      <c r="B17" s="12" t="inlineStr">
        <is>
          <t>Type</t>
        </is>
      </c>
      <c r="C17" s="12" t="inlineStr">
        <is>
          <t>Profit</t>
        </is>
      </c>
      <c r="E17" s="4" t="inlineStr">
        <is>
          <t>BY MONTH (12 MONTHS FROM YOUR FIRST BET)</t>
        </is>
      </c>
    </row>
    <row r="18" ht="32" customHeight="1">
      <c r="B18" s="21" t="inlineStr">
        <is>
          <t>Single</t>
        </is>
      </c>
      <c r="C18" s="17">
        <f>SUMIFS('Bet log'!$K$5:$K$254,'Bet log'!$D$5:$D$254,B18)</f>
        <v>-0.9090909090909101</v>
      </c>
      <c r="E18" s="12" t="inlineStr">
        <is>
          <t>Month</t>
        </is>
      </c>
      <c r="F18" s="12" t="inlineStr">
        <is>
          <t>Bets</t>
        </is>
      </c>
      <c r="G18" s="12" t="inlineStr">
        <is>
          <t>Staked</t>
        </is>
      </c>
      <c r="H18" s="12" t="inlineStr">
        <is>
          <t>Profit</t>
        </is>
      </c>
    </row>
    <row r="19">
      <c r="B19" s="21" t="inlineStr">
        <is>
          <t>Parlay</t>
        </is>
      </c>
      <c r="C19" s="17">
        <f>SUMIFS('Bet log'!$K$5:$K$254,'Bet log'!$D$5:$D$254,B19)</f>
        <v>29.75</v>
      </c>
      <c r="E19" s="25">
        <f>IF(COUNT('Bet log'!$A$5:$A$254)=0,DATE(2026,1,1),DATE(YEAR(MIN('Bet log'!$A$5:$A$254),MONTH(MIN('Bet log'!$A$5:$A$254),1)</f>
        <v>46266.0</v>
      </c>
      <c r="F19" s="22">
        <f>COUNTIFS('Bet log'!$A$5:$A$254,"&gt;="&amp;E19,'Bet log'!$A$5:$A$254,"&lt;"&amp;DATE(YEAR(E19),MONTH(E19)+1,1)</f>
        <v>3.0</v>
      </c>
      <c r="G19" s="23">
        <f>SUMIFS('Bet log'!$H$5:$H$254,'Bet log'!$A$5:$A$254,"&gt;="&amp;E19,'Bet log'!$A$5:$A$254,"&lt;"&amp;DATE(YEAR(E19),MONTH(E19)+1,1)</f>
        <v>35.0</v>
      </c>
      <c r="H19" s="17">
        <f>SUMIFS('Bet log'!$K$5:$K$254,'Bet log'!$A$5:$A$254,"&gt;="&amp;E19,'Bet log'!$A$5:$A$254,"&lt;"&amp;DATE(YEAR(E19),MONTH(E19)+1,1)</f>
        <v>9.09090909090909</v>
      </c>
    </row>
    <row r="20">
      <c r="B20" s="21" t="inlineStr">
        <is>
          <t>Prop</t>
        </is>
      </c>
      <c r="C20" s="17">
        <f>SUMIFS('Bet log'!$K$5:$K$254,'Bet log'!$D$5:$D$254,B20)</f>
        <v>0.0</v>
      </c>
      <c r="E20" s="25">
        <f>DATE(YEAR(E19),MONTH(E19)+1,1)</f>
        <v>46296.0</v>
      </c>
      <c r="F20" s="22">
        <f>COUNTIFS('Bet log'!$A$5:$A$254,"&gt;="&amp;E20,'Bet log'!$A$5:$A$254,"&lt;"&amp;DATE(YEAR(E20),MONTH(E20)+1,1)</f>
        <v>3.0</v>
      </c>
      <c r="G20" s="23">
        <f>SUMIFS('Bet log'!$H$5:$H$254,'Bet log'!$A$5:$A$254,"&gt;="&amp;E20,'Bet log'!$A$5:$A$254,"&lt;"&amp;DATE(YEAR(E20),MONTH(E20)+1,1)</f>
        <v>25.0</v>
      </c>
      <c r="H20" s="17">
        <f>SUMIFS('Bet log'!$K$5:$K$254,'Bet log'!$A$5:$A$254,"&gt;="&amp;E20,'Bet log'!$A$5:$A$254,"&lt;"&amp;DATE(YEAR(E20),MONTH(E20)+1,1)</f>
        <v>19.75</v>
      </c>
    </row>
    <row r="21">
      <c r="B21" s="21" t="inlineStr">
        <is>
          <t>Other</t>
        </is>
      </c>
      <c r="C21" s="17">
        <f>SUMIFS('Bet log'!$K$5:$K$254,'Bet log'!$D$5:$D$254,B21)</f>
        <v>0.0</v>
      </c>
      <c r="E21" s="25">
        <f>DATE(YEAR(E20),MONTH(E20)+1,1)</f>
        <v>46327.0</v>
      </c>
      <c r="F21" s="22">
        <f>COUNTIFS('Bet log'!$A$5:$A$254,"&gt;="&amp;E21,'Bet log'!$A$5:$A$254,"&lt;"&amp;DATE(YEAR(E21),MONTH(E21)+1,1)</f>
        <v>0.0</v>
      </c>
      <c r="G21" s="23">
        <f>SUMIFS('Bet log'!$H$5:$H$254,'Bet log'!$A$5:$A$254,"&gt;="&amp;E21,'Bet log'!$A$5:$A$254,"&lt;"&amp;DATE(YEAR(E21),MONTH(E21)+1,1)</f>
        <v>0.0</v>
      </c>
      <c r="H21" s="17">
        <f>SUMIFS('Bet log'!$K$5:$K$254,'Bet log'!$A$5:$A$254,"&gt;="&amp;E21,'Bet log'!$A$5:$A$254,"&lt;"&amp;DATE(YEAR(E21),MONTH(E21)+1,1)</f>
        <v>0.0</v>
      </c>
    </row>
    <row r="22">
      <c r="E22" s="25">
        <f>DATE(YEAR(E21),MONTH(E21)+1,1)</f>
        <v>46357.0</v>
      </c>
      <c r="F22" s="22">
        <f>COUNTIFS('Bet log'!$A$5:$A$254,"&gt;="&amp;E22,'Bet log'!$A$5:$A$254,"&lt;"&amp;DATE(YEAR(E22),MONTH(E22)+1,1)</f>
        <v>0.0</v>
      </c>
      <c r="G22" s="23">
        <f>SUMIFS('Bet log'!$H$5:$H$254,'Bet log'!$A$5:$A$254,"&gt;="&amp;E22,'Bet log'!$A$5:$A$254,"&lt;"&amp;DATE(YEAR(E22),MONTH(E22)+1,1)</f>
        <v>0.0</v>
      </c>
      <c r="H22" s="17">
        <f>SUMIFS('Bet log'!$K$5:$K$254,'Bet log'!$A$5:$A$254,"&gt;="&amp;E22,'Bet log'!$A$5:$A$254,"&lt;"&amp;DATE(YEAR(E22),MONTH(E22)+1,1)</f>
        <v>0.0</v>
      </c>
    </row>
    <row r="23">
      <c r="E23" s="25">
        <f>DATE(YEAR(E22),MONTH(E22)+1,1)</f>
        <v>46388.0</v>
      </c>
      <c r="F23" s="22">
        <f>COUNTIFS('Bet log'!$A$5:$A$254,"&gt;="&amp;E23,'Bet log'!$A$5:$A$254,"&lt;"&amp;DATE(YEAR(E23),MONTH(E23)+1,1)</f>
        <v>0.0</v>
      </c>
      <c r="G23" s="23">
        <f>SUMIFS('Bet log'!$H$5:$H$254,'Bet log'!$A$5:$A$254,"&gt;="&amp;E23,'Bet log'!$A$5:$A$254,"&lt;"&amp;DATE(YEAR(E23),MONTH(E23)+1,1)</f>
        <v>0.0</v>
      </c>
      <c r="H23" s="17">
        <f>SUMIFS('Bet log'!$K$5:$K$254,'Bet log'!$A$5:$A$254,"&gt;="&amp;E23,'Bet log'!$A$5:$A$254,"&lt;"&amp;DATE(YEAR(E23),MONTH(E23)+1,1)</f>
        <v>0.0</v>
      </c>
    </row>
    <row r="24">
      <c r="E24" s="25">
        <f>DATE(YEAR(E23),MONTH(E23)+1,1)</f>
        <v>46419.0</v>
      </c>
      <c r="F24" s="22">
        <f>COUNTIFS('Bet log'!$A$5:$A$254,"&gt;="&amp;E24,'Bet log'!$A$5:$A$254,"&lt;"&amp;DATE(YEAR(E24),MONTH(E24)+1,1)</f>
        <v>0.0</v>
      </c>
      <c r="G24" s="23">
        <f>SUMIFS('Bet log'!$H$5:$H$254,'Bet log'!$A$5:$A$254,"&gt;="&amp;E24,'Bet log'!$A$5:$A$254,"&lt;"&amp;DATE(YEAR(E24),MONTH(E24)+1,1)</f>
        <v>0.0</v>
      </c>
      <c r="H24" s="17">
        <f>SUMIFS('Bet log'!$K$5:$K$254,'Bet log'!$A$5:$A$254,"&gt;="&amp;E24,'Bet log'!$A$5:$A$254,"&lt;"&amp;DATE(YEAR(E24),MONTH(E24)+1,1)</f>
        <v>0.0</v>
      </c>
    </row>
    <row r="25">
      <c r="E25" s="25">
        <f>DATE(YEAR(E24),MONTH(E24)+1,1)</f>
        <v>46447.0</v>
      </c>
      <c r="F25" s="22">
        <f>COUNTIFS('Bet log'!$A$5:$A$254,"&gt;="&amp;E25,'Bet log'!$A$5:$A$254,"&lt;"&amp;DATE(YEAR(E25),MONTH(E25)+1,1)</f>
        <v>0.0</v>
      </c>
      <c r="G25" s="23">
        <f>SUMIFS('Bet log'!$H$5:$H$254,'Bet log'!$A$5:$A$254,"&gt;="&amp;E25,'Bet log'!$A$5:$A$254,"&lt;"&amp;DATE(YEAR(E25),MONTH(E25)+1,1)</f>
        <v>0.0</v>
      </c>
      <c r="H25" s="17">
        <f>SUMIFS('Bet log'!$K$5:$K$254,'Bet log'!$A$5:$A$254,"&gt;="&amp;E25,'Bet log'!$A$5:$A$254,"&lt;"&amp;DATE(YEAR(E25),MONTH(E25)+1,1)</f>
        <v>0.0</v>
      </c>
    </row>
    <row r="26">
      <c r="E26" s="25">
        <f>DATE(YEAR(E25),MONTH(E25)+1,1)</f>
        <v>46478.0</v>
      </c>
      <c r="F26" s="22">
        <f>COUNTIFS('Bet log'!$A$5:$A$254,"&gt;="&amp;E26,'Bet log'!$A$5:$A$254,"&lt;"&amp;DATE(YEAR(E26),MONTH(E26)+1,1)</f>
        <v>0.0</v>
      </c>
      <c r="G26" s="23">
        <f>SUMIFS('Bet log'!$H$5:$H$254,'Bet log'!$A$5:$A$254,"&gt;="&amp;E26,'Bet log'!$A$5:$A$254,"&lt;"&amp;DATE(YEAR(E26),MONTH(E26)+1,1)</f>
        <v>0.0</v>
      </c>
      <c r="H26" s="17">
        <f>SUMIFS('Bet log'!$K$5:$K$254,'Bet log'!$A$5:$A$254,"&gt;="&amp;E26,'Bet log'!$A$5:$A$254,"&lt;"&amp;DATE(YEAR(E26),MONTH(E26)+1,1)</f>
        <v>0.0</v>
      </c>
    </row>
    <row r="27">
      <c r="E27" s="25">
        <f>DATE(YEAR(E26),MONTH(E26)+1,1)</f>
        <v>46508.0</v>
      </c>
      <c r="F27" s="22">
        <f>COUNTIFS('Bet log'!$A$5:$A$254,"&gt;="&amp;E27,'Bet log'!$A$5:$A$254,"&lt;"&amp;DATE(YEAR(E27),MONTH(E27)+1,1)</f>
        <v>0.0</v>
      </c>
      <c r="G27" s="23">
        <f>SUMIFS('Bet log'!$H$5:$H$254,'Bet log'!$A$5:$A$254,"&gt;="&amp;E27,'Bet log'!$A$5:$A$254,"&lt;"&amp;DATE(YEAR(E27),MONTH(E27)+1,1)</f>
        <v>0.0</v>
      </c>
      <c r="H27" s="17">
        <f>SUMIFS('Bet log'!$K$5:$K$254,'Bet log'!$A$5:$A$254,"&gt;="&amp;E27,'Bet log'!$A$5:$A$254,"&lt;"&amp;DATE(YEAR(E27),MONTH(E27)+1,1)</f>
        <v>0.0</v>
      </c>
    </row>
    <row r="28">
      <c r="E28" s="25">
        <f>DATE(YEAR(E27),MONTH(E27)+1,1)</f>
        <v>46539.0</v>
      </c>
      <c r="F28" s="22">
        <f>COUNTIFS('Bet log'!$A$5:$A$254,"&gt;="&amp;E28,'Bet log'!$A$5:$A$254,"&lt;"&amp;DATE(YEAR(E28),MONTH(E28)+1,1)</f>
        <v>0.0</v>
      </c>
      <c r="G28" s="23">
        <f>SUMIFS('Bet log'!$H$5:$H$254,'Bet log'!$A$5:$A$254,"&gt;="&amp;E28,'Bet log'!$A$5:$A$254,"&lt;"&amp;DATE(YEAR(E28),MONTH(E28)+1,1)</f>
        <v>0.0</v>
      </c>
      <c r="H28" s="17">
        <f>SUMIFS('Bet log'!$K$5:$K$254,'Bet log'!$A$5:$A$254,"&gt;="&amp;E28,'Bet log'!$A$5:$A$254,"&lt;"&amp;DATE(YEAR(E28),MONTH(E28)+1,1)</f>
        <v>0.0</v>
      </c>
    </row>
    <row r="29">
      <c r="E29" s="25">
        <f>DATE(YEAR(E28),MONTH(E28)+1,1)</f>
        <v>46569.0</v>
      </c>
      <c r="F29" s="22">
        <f>COUNTIFS('Bet log'!$A$5:$A$254,"&gt;="&amp;E29,'Bet log'!$A$5:$A$254,"&lt;"&amp;DATE(YEAR(E29),MONTH(E29)+1,1)</f>
        <v>0.0</v>
      </c>
      <c r="G29" s="23">
        <f>SUMIFS('Bet log'!$H$5:$H$254,'Bet log'!$A$5:$A$254,"&gt;="&amp;E29,'Bet log'!$A$5:$A$254,"&lt;"&amp;DATE(YEAR(E29),MONTH(E29)+1,1)</f>
        <v>0.0</v>
      </c>
      <c r="H29" s="17">
        <f>SUMIFS('Bet log'!$K$5:$K$254,'Bet log'!$A$5:$A$254,"&gt;="&amp;E29,'Bet log'!$A$5:$A$254,"&lt;"&amp;DATE(YEAR(E29),MONTH(E29)+1,1)</f>
        <v>0.0</v>
      </c>
    </row>
    <row r="30">
      <c r="E30" s="25">
        <f>DATE(YEAR(E29),MONTH(E29)+1,1)</f>
        <v>46600.0</v>
      </c>
      <c r="F30" s="22">
        <f>COUNTIFS('Bet log'!$A$5:$A$254,"&gt;="&amp;E30,'Bet log'!$A$5:$A$254,"&lt;"&amp;DATE(YEAR(E30),MONTH(E30)+1,1)</f>
        <v>0.0</v>
      </c>
      <c r="G30" s="23">
        <f>SUMIFS('Bet log'!$H$5:$H$254,'Bet log'!$A$5:$A$254,"&gt;="&amp;E30,'Bet log'!$A$5:$A$254,"&lt;"&amp;DATE(YEAR(E30),MONTH(E30)+1,1)</f>
        <v>0.0</v>
      </c>
      <c r="H30" s="17">
        <f>SUMIFS('Bet log'!$K$5:$K$254,'Bet log'!$A$5:$A$254,"&gt;="&amp;E30,'Bet log'!$A$5:$A$254,"&lt;"&amp;DATE(YEAR(E30),MONTH(E30)+1,1)</f>
        <v>0.0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" customWidth="1" min="2" max="2"/>
    <col width="14" customWidth="1" min="3" max="3"/>
    <col width="16" customWidth="1" min="4" max="4"/>
    <col width="3" customWidth="1" min="5" max="5"/>
    <col width="44" customWidth="1" min="6" max="6"/>
  </cols>
  <sheetData>
    <row r="1" ht="34" customHeight="1">
      <c r="A1" s="2" t="inlineStr">
        <is>
          <t>PARLAY BUILDER</t>
        </is>
      </c>
      <c r="B1" s="1" t="n"/>
      <c r="C1" s="1" t="n"/>
      <c r="D1" s="1" t="n"/>
      <c r="E1" s="1" t="n"/>
      <c r="F1" s="1" t="n"/>
    </row>
    <row r="2" ht="18" customHeight="1">
      <c r="A2" s="3" t="inlineStr">
        <is>
          <t>Type up to 10 prices. Leave spare rows empty.</t>
        </is>
      </c>
      <c r="B2" s="1" t="n"/>
      <c r="C2" s="1" t="n"/>
      <c r="D2" s="1" t="n"/>
      <c r="E2" s="1" t="n"/>
      <c r="F2" s="1" t="n"/>
    </row>
    <row r="4" ht="32" customHeight="1">
      <c r="B4" s="12" t="inlineStr">
        <is>
          <t>Leg</t>
        </is>
      </c>
      <c r="C4" s="12" t="inlineStr">
        <is>
          <t>US price</t>
        </is>
      </c>
      <c r="D4" s="12" t="inlineStr">
        <is>
          <t>Decimal odds</t>
        </is>
      </c>
      <c r="F4" s="4" t="inlineStr">
        <is>
          <t>HOW TO READ IT</t>
        </is>
      </c>
    </row>
    <row r="5">
      <c r="B5" s="26" t="n">
        <v>1</v>
      </c>
      <c r="C5" s="27" t="n">
        <v>-110</v>
      </c>
      <c r="D5" s="28">
        <f>IF(C5="",1,IF(C5&gt;0,1+C5/100,1+100/ABS(C5))</f>
        <v>1.9090909090909092</v>
      </c>
      <c r="F5" s="8" t="inlineStr">
        <is>
          <t>Each leg has to win. One loss and the ticket is gone.</t>
        </is>
      </c>
    </row>
    <row r="6">
      <c r="B6" s="26" t="n">
        <v>2</v>
      </c>
      <c r="C6" s="27" t="n">
        <v>-110</v>
      </c>
      <c r="D6" s="28">
        <f>IF(C6="",1,IF(C6&gt;0,1+C6/100,1+100/ABS(C6))</f>
        <v>1.9090909090909092</v>
      </c>
    </row>
    <row r="7">
      <c r="B7" s="26" t="n">
        <v>3</v>
      </c>
      <c r="C7" s="27" t="n">
        <v>-110</v>
      </c>
      <c r="D7" s="28">
        <f>IF(C7="",1,IF(C7&gt;0,1+C7/100,1+100/ABS(C7))</f>
        <v>1.9090909090909092</v>
      </c>
      <c r="F7" s="8" t="inlineStr">
        <is>
          <t>"The price says it lands" still has the bookmaker's cut inside it.</t>
        </is>
      </c>
    </row>
    <row r="8">
      <c r="B8" s="26" t="n">
        <v>4</v>
      </c>
      <c r="C8" s="27" t="n"/>
      <c r="D8" s="28">
        <f>IF(C8="",1,IF(C8&gt;0,1+C8/100,1+100/ABS(C8))</f>
        <v>1.0</v>
      </c>
    </row>
    <row r="9">
      <c r="B9" s="26" t="n">
        <v>5</v>
      </c>
      <c r="C9" s="27" t="n"/>
      <c r="D9" s="28">
        <f>IF(C9="",1,IF(C9&gt;0,1+C9/100,1+100/ABS(C9))</f>
        <v>1.0</v>
      </c>
      <c r="F9" s="8" t="inlineStr">
        <is>
          <t>The true chance is a little lower than that, and the cut grows with every leg.</t>
        </is>
      </c>
    </row>
    <row r="10">
      <c r="B10" s="26" t="n">
        <v>6</v>
      </c>
      <c r="C10" s="27" t="n"/>
      <c r="D10" s="28">
        <f>IF(C10="",1,IF(C10&gt;0,1+C10/100,1+100/ABS(C10))</f>
        <v>1.0</v>
      </c>
    </row>
    <row r="11">
      <c r="B11" s="26" t="n">
        <v>7</v>
      </c>
      <c r="C11" s="27" t="n"/>
      <c r="D11" s="28">
        <f>IF(C11="",1,IF(C11&gt;0,1+C11/100,1+100/ABS(C11))</f>
        <v>1.0</v>
      </c>
      <c r="F11" s="8" t="inlineStr">
        <is>
          <t>To strip the cut from one game, use the no-vig calculator.</t>
        </is>
      </c>
    </row>
    <row r="12">
      <c r="B12" s="26" t="n">
        <v>8</v>
      </c>
      <c r="C12" s="27" t="n"/>
      <c r="D12" s="28">
        <f>IF(C12="",1,IF(C12&gt;0,1+C12/100,1+100/ABS(C12))</f>
        <v>1.0</v>
      </c>
    </row>
    <row r="13">
      <c r="B13" s="26" t="n">
        <v>9</v>
      </c>
      <c r="C13" s="27" t="n"/>
      <c r="D13" s="28">
        <f>IF(C13="",1,IF(C13&gt;0,1+C13/100,1+100/ABS(C13))</f>
        <v>1.0</v>
      </c>
    </row>
    <row r="14">
      <c r="B14" s="26" t="n">
        <v>10</v>
      </c>
      <c r="C14" s="27" t="n"/>
      <c r="D14" s="28">
        <f>IF(C14="",1,IF(C14&gt;0,1+C14/100,1+100/ABS(C14))</f>
        <v>1.0</v>
      </c>
      <c r="F14" s="10" t="inlineStr">
        <is>
          <t>Open the full parlay calculator</t>
        </is>
      </c>
    </row>
    <row r="15">
      <c r="F15" s="10" t="inlineStr">
        <is>
          <t>Open the no-vig calculator</t>
        </is>
      </c>
    </row>
    <row r="16">
      <c r="B16" s="19" t="inlineStr">
        <is>
          <t>Stake</t>
        </is>
      </c>
      <c r="C16" s="20" t="n">
        <v>10</v>
      </c>
    </row>
    <row r="18">
      <c r="B18" s="9" t="inlineStr">
        <is>
          <t>Legs</t>
        </is>
      </c>
      <c r="D18" s="24">
        <f>COUNT(C5:C14)</f>
        <v>3.0</v>
      </c>
    </row>
    <row r="19">
      <c r="B19" s="9" t="inlineStr">
        <is>
          <t>Whole-ticket decimal</t>
        </is>
      </c>
      <c r="D19" s="28">
        <f>PRODUCT(D5:D14)</f>
        <v>6.9579263711495125</v>
      </c>
    </row>
    <row r="20">
      <c r="B20" s="9" t="inlineStr">
        <is>
          <t>Whole-ticket US price</t>
        </is>
      </c>
      <c r="D20" s="29">
        <f>IF(D19&gt;=2,(D19-1)*100,IF(D19&gt;1,-100/(D19-1),0)</f>
        <v>595.7926371149513</v>
      </c>
    </row>
    <row r="21">
      <c r="B21" s="9" t="inlineStr">
        <is>
          <t>Back to you if it lands</t>
        </is>
      </c>
      <c r="D21" s="17">
        <f>C16*D19</f>
        <v>69.57926371149513</v>
      </c>
    </row>
    <row r="22">
      <c r="B22" s="9" t="inlineStr">
        <is>
          <t>Profit if it lands</t>
        </is>
      </c>
      <c r="D22" s="17">
        <f>D21-C16</f>
        <v>59.57926371149513</v>
      </c>
    </row>
    <row r="23">
      <c r="B23" s="9" t="inlineStr">
        <is>
          <t>The price says it lands</t>
        </is>
      </c>
      <c r="D23" s="18">
        <f>1/D19</f>
        <v>0.1437209804556743</v>
      </c>
    </row>
    <row r="24">
      <c r="B24" s="9" t="inlineStr">
        <is>
          <t>That is about 1 time in</t>
        </is>
      </c>
      <c r="D24" s="24">
        <f>ROUND(D19,0)</f>
        <v>7.0</v>
      </c>
    </row>
  </sheetData>
  <mergeCells count="11">
    <mergeCell ref="B21:C21"/>
    <mergeCell ref="B24:C24"/>
    <mergeCell ref="F9:F10"/>
    <mergeCell ref="B19:C19"/>
    <mergeCell ref="B20:C20"/>
    <mergeCell ref="B23:C23"/>
    <mergeCell ref="B22:C22"/>
    <mergeCell ref="F7:F8"/>
    <mergeCell ref="F5:F6"/>
    <mergeCell ref="B18:C18"/>
    <mergeCell ref="F11:F12"/>
  </mergeCells>
  <dataValidations count="1">
    <dataValidation sqref="C5:C14" showDropDown="0" showInputMessage="0" showErrorMessage="1" allowBlank="1" errorTitle="US price" error="Use a US price such as -110 or +150." type="custom">
      <formula1>OR(C5="",ABS(C5)&gt;=100)</formula1>
    </dataValidation>
  </dataValidations>
  <hyperlinks>
    <hyperlink xmlns:r="http://schemas.openxmlformats.org/officeDocument/2006/relationships" ref="F14" r:id="rId1"/>
    <hyperlink xmlns:r="http://schemas.openxmlformats.org/officeDocument/2006/relationships" ref="F15" r:id="rId2"/>
  </hyperlink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6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3" customWidth="1" min="2" max="2"/>
    <col width="12" customWidth="1" min="3" max="3"/>
    <col width="13" customWidth="1" min="4" max="4"/>
    <col width="14" customWidth="1" min="5" max="5"/>
    <col width="16" customWidth="1" min="6" max="6"/>
  </cols>
  <sheetData>
    <row r="1" ht="34" customHeight="1">
      <c r="A1" s="2" t="inlineStr">
        <is>
          <t>ODDS CONVERTER</t>
        </is>
      </c>
      <c r="B1" s="1" t="n"/>
      <c r="C1" s="1" t="n"/>
      <c r="D1" s="1" t="n"/>
      <c r="E1" s="1" t="n"/>
      <c r="F1" s="1" t="n"/>
    </row>
    <row r="2" ht="18" customHeight="1">
      <c r="A2" s="3" t="inlineStr">
        <is>
          <t>Type a US price in the yellow box.</t>
        </is>
      </c>
      <c r="B2" s="1" t="n"/>
      <c r="C2" s="1" t="n"/>
      <c r="D2" s="1" t="n"/>
      <c r="E2" s="1" t="n"/>
      <c r="F2" s="1" t="n"/>
    </row>
    <row r="4">
      <c r="B4" s="19" t="inlineStr">
        <is>
          <t>US price</t>
        </is>
      </c>
      <c r="C4" s="30" t="n">
        <v>-110</v>
      </c>
    </row>
    <row r="5">
      <c r="B5" s="9" t="inlineStr">
        <is>
          <t>Decimal odds</t>
        </is>
      </c>
      <c r="C5" s="28">
        <f>IF(C4&gt;0,1+C4/100,1+100/ABS(C4)</f>
        <v>1.9090909090909092</v>
      </c>
    </row>
    <row r="6">
      <c r="B6" s="9" t="inlineStr">
        <is>
          <t>$10 returns</t>
        </is>
      </c>
      <c r="C6" s="17">
        <f>10*C5</f>
        <v>19.090909090909093</v>
      </c>
    </row>
    <row r="7">
      <c r="B7" s="9" t="inlineStr">
        <is>
          <t>Win rate you need</t>
        </is>
      </c>
      <c r="C7" s="18">
        <f>1/C5</f>
        <v>0.5238095238095238</v>
      </c>
    </row>
    <row r="9">
      <c r="B9" s="4" t="inlineStr">
        <is>
          <t>COMMON PRICES</t>
        </is>
      </c>
    </row>
    <row r="10" ht="32" customHeight="1">
      <c r="B10" s="12" t="inlineStr">
        <is>
          <t>US price</t>
        </is>
      </c>
      <c r="C10" s="12" t="inlineStr">
        <is>
          <t>Decimal</t>
        </is>
      </c>
      <c r="D10" s="12" t="inlineStr">
        <is>
          <t>$10 returns</t>
        </is>
      </c>
      <c r="E10" s="12" t="inlineStr">
        <is>
          <t>Win rate you need</t>
        </is>
      </c>
    </row>
    <row r="11">
      <c r="B11" s="29" t="n">
        <v>-500</v>
      </c>
      <c r="C11" s="28">
        <f>IF(B11&gt;0,1+B11/100,1+100/ABS(B11)</f>
        <v>1.2</v>
      </c>
      <c r="D11" s="17">
        <f>10*C11</f>
        <v>12.0</v>
      </c>
      <c r="E11" s="18">
        <f>1/C11</f>
        <v>0.8333333333333334</v>
      </c>
    </row>
    <row r="12">
      <c r="B12" s="31" t="n">
        <v>-300</v>
      </c>
      <c r="C12" s="32">
        <f>IF(B12&gt;0,1+B12/100,1+100/ABS(B12)</f>
        <v>1.3333333333333333</v>
      </c>
      <c r="D12" s="33">
        <f>10*C12</f>
        <v>13.333333333333332</v>
      </c>
      <c r="E12" s="34">
        <f>1/C12</f>
        <v>0.75</v>
      </c>
    </row>
    <row r="13">
      <c r="B13" s="29" t="n">
        <v>-200</v>
      </c>
      <c r="C13" s="28">
        <f>IF(B13&gt;0,1+B13/100,1+100/ABS(B13)</f>
        <v>1.5</v>
      </c>
      <c r="D13" s="17">
        <f>10*C13</f>
        <v>15.0</v>
      </c>
      <c r="E13" s="18">
        <f>1/C13</f>
        <v>0.6666666666666666</v>
      </c>
    </row>
    <row r="14">
      <c r="B14" s="31" t="n">
        <v>-150</v>
      </c>
      <c r="C14" s="32">
        <f>IF(B14&gt;0,1+B14/100,1+100/ABS(B14)</f>
        <v>1.6666666666666665</v>
      </c>
      <c r="D14" s="33">
        <f>10*C14</f>
        <v>16.666666666666664</v>
      </c>
      <c r="E14" s="34">
        <f>1/C14</f>
        <v>0.6000000000000001</v>
      </c>
    </row>
    <row r="15">
      <c r="B15" s="29" t="n">
        <v>-130</v>
      </c>
      <c r="C15" s="28">
        <f>IF(B15&gt;0,1+B15/100,1+100/ABS(B15)</f>
        <v>1.7692307692307692</v>
      </c>
      <c r="D15" s="17">
        <f>10*C15</f>
        <v>17.692307692307693</v>
      </c>
      <c r="E15" s="18">
        <f>1/C15</f>
        <v>0.5652173913043479</v>
      </c>
    </row>
    <row r="16">
      <c r="B16" s="31" t="n">
        <v>-120</v>
      </c>
      <c r="C16" s="32">
        <f>IF(B16&gt;0,1+B16/100,1+100/ABS(B16)</f>
        <v>1.8333333333333335</v>
      </c>
      <c r="D16" s="33">
        <f>10*C16</f>
        <v>18.333333333333336</v>
      </c>
      <c r="E16" s="34">
        <f>1/C16</f>
        <v>0.5454545454545454</v>
      </c>
    </row>
    <row r="17">
      <c r="B17" s="29" t="n">
        <v>-110</v>
      </c>
      <c r="C17" s="28">
        <f>IF(B17&gt;0,1+B17/100,1+100/ABS(B17)</f>
        <v>1.9090909090909092</v>
      </c>
      <c r="D17" s="17">
        <f>10*C17</f>
        <v>19.090909090909093</v>
      </c>
      <c r="E17" s="18">
        <f>1/C17</f>
        <v>0.5238095238095238</v>
      </c>
    </row>
    <row r="18">
      <c r="B18" s="31" t="n">
        <v>-105</v>
      </c>
      <c r="C18" s="32">
        <f>IF(B18&gt;0,1+B18/100,1+100/ABS(B18)</f>
        <v>1.9523809523809523</v>
      </c>
      <c r="D18" s="33">
        <f>10*C18</f>
        <v>19.523809523809522</v>
      </c>
      <c r="E18" s="34">
        <f>1/C18</f>
        <v>0.5121951219512195</v>
      </c>
    </row>
    <row r="19">
      <c r="B19" s="29" t="n">
        <v>100</v>
      </c>
      <c r="C19" s="28">
        <f>IF(B19&gt;0,1+B19/100,1+100/ABS(B19)</f>
        <v>2.0</v>
      </c>
      <c r="D19" s="17">
        <f>10*C19</f>
        <v>20.0</v>
      </c>
      <c r="E19" s="18">
        <f>1/C19</f>
        <v>0.5</v>
      </c>
    </row>
    <row r="20">
      <c r="B20" s="31" t="n">
        <v>110</v>
      </c>
      <c r="C20" s="32">
        <f>IF(B20&gt;0,1+B20/100,1+100/ABS(B20)</f>
        <v>2.1</v>
      </c>
      <c r="D20" s="33">
        <f>10*C20</f>
        <v>21.0</v>
      </c>
      <c r="E20" s="34">
        <f>1/C20</f>
        <v>0.47619047619047616</v>
      </c>
    </row>
    <row r="21">
      <c r="B21" s="29" t="n">
        <v>120</v>
      </c>
      <c r="C21" s="28">
        <f>IF(B21&gt;0,1+B21/100,1+100/ABS(B21)</f>
        <v>2.2</v>
      </c>
      <c r="D21" s="17">
        <f>10*C21</f>
        <v>22.0</v>
      </c>
      <c r="E21" s="18">
        <f>1/C21</f>
        <v>0.45454545454545453</v>
      </c>
    </row>
    <row r="22">
      <c r="B22" s="31" t="n">
        <v>150</v>
      </c>
      <c r="C22" s="32">
        <f>IF(B22&gt;0,1+B22/100,1+100/ABS(B22)</f>
        <v>2.5</v>
      </c>
      <c r="D22" s="33">
        <f>10*C22</f>
        <v>25.0</v>
      </c>
      <c r="E22" s="34">
        <f>1/C22</f>
        <v>0.4</v>
      </c>
    </row>
    <row r="23">
      <c r="B23" s="29" t="n">
        <v>200</v>
      </c>
      <c r="C23" s="28">
        <f>IF(B23&gt;0,1+B23/100,1+100/ABS(B23)</f>
        <v>3.0</v>
      </c>
      <c r="D23" s="17">
        <f>10*C23</f>
        <v>30.0</v>
      </c>
      <c r="E23" s="18">
        <f>1/C23</f>
        <v>0.3333333333333333</v>
      </c>
    </row>
    <row r="24">
      <c r="B24" s="31" t="n">
        <v>300</v>
      </c>
      <c r="C24" s="32">
        <f>IF(B24&gt;0,1+B24/100,1+100/ABS(B24)</f>
        <v>4.0</v>
      </c>
      <c r="D24" s="33">
        <f>10*C24</f>
        <v>40.0</v>
      </c>
      <c r="E24" s="34">
        <f>1/C24</f>
        <v>0.25</v>
      </c>
    </row>
    <row r="25">
      <c r="B25" s="29" t="n">
        <v>500</v>
      </c>
      <c r="C25" s="28">
        <f>IF(B25&gt;0,1+B25/100,1+100/ABS(B25)</f>
        <v>6.0</v>
      </c>
      <c r="D25" s="17">
        <f>10*C25</f>
        <v>60.0</v>
      </c>
      <c r="E25" s="18">
        <f>1/C25</f>
        <v>0.16666666666666666</v>
      </c>
    </row>
    <row r="26">
      <c r="B26" s="31" t="n">
        <v>1000</v>
      </c>
      <c r="C26" s="32">
        <f>IF(B26&gt;0,1+B26/100,1+100/ABS(B26)</f>
        <v>11.0</v>
      </c>
      <c r="D26" s="33">
        <f>10*C26</f>
        <v>110.0</v>
      </c>
      <c r="E26" s="34">
        <f>1/C26</f>
        <v>0.09090909090909091</v>
      </c>
    </row>
  </sheetData>
  <dataValidations count="1">
    <dataValidation sqref="C4" showDropDown="0" showInputMessage="0" showErrorMessage="1" allowBlank="0" errorTitle="US price" error="Use a US price such as -110 or +150." type="custom">
      <formula1>ABS(C4)&gt;=100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Bet Better</dc:creator>
  <dc:title xmlns:dc="http://purl.org/dc/elements/1.1/">Bet Tracker and Parlay Builder</dc:title>
  <dc:subject xmlns:dc="http://purl.org/dc/elements/1.1/">Free spreadsheet to log bets and work out parlay payouts</dc:subject>
  <dcterms:created xmlns:dcterms="http://purl.org/dc/terms/" xmlns:xsi="http://www.w3.org/2001/XMLSchema-instance" xsi:type="dcterms:W3CDTF">2026-10-31T21:39:50Z</dcterms:created>
  <dcterms:modified xmlns:dcterms="http://purl.org/dc/terms/" xmlns:xsi="http://www.w3.org/2001/XMLSchema-instance" xsi:type="dcterms:W3CDTF">2026-10-31T21:39:50Z</dcterms:modified>
  <cp:keywords>bet tracker, parlay calculator, betting spreadsheet</cp:keywords>
</cp:coreProperties>
</file>